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1820" windowHeight="7320" activeTab="0"/>
  </bookViews>
  <sheets>
    <sheet name="A" sheetId="1" r:id="rId1"/>
  </sheets>
  <definedNames>
    <definedName name="_xlnm.Print_Area" localSheetId="0">'A'!$A$1:$Z$90</definedName>
  </definedNames>
  <calcPr fullCalcOnLoad="1"/>
</workbook>
</file>

<file path=xl/sharedStrings.xml><?xml version="1.0" encoding="utf-8"?>
<sst xmlns="http://schemas.openxmlformats.org/spreadsheetml/2006/main" count="464" uniqueCount="136">
  <si>
    <t>TABULATION OF BIDS</t>
  </si>
  <si>
    <t>Low Bidder</t>
  </si>
  <si>
    <t xml:space="preserve">2nd </t>
  </si>
  <si>
    <t>2nd</t>
  </si>
  <si>
    <t>3rd</t>
  </si>
  <si>
    <t>ITEM</t>
  </si>
  <si>
    <t>UNIT</t>
  </si>
  <si>
    <t>NO.</t>
  </si>
  <si>
    <t>ITEM  DESCRIPTION</t>
  </si>
  <si>
    <t>QTY</t>
  </si>
  <si>
    <t>U/M</t>
  </si>
  <si>
    <t>COSTS</t>
  </si>
  <si>
    <t>TOTAL</t>
  </si>
  <si>
    <t>1</t>
  </si>
  <si>
    <t>GRAND TOTAL SUBMITTED</t>
  </si>
  <si>
    <t>GRAND TOTAL VERIFIED</t>
  </si>
  <si>
    <t>LS</t>
  </si>
  <si>
    <t>Traffic Control</t>
  </si>
  <si>
    <t>LF</t>
  </si>
  <si>
    <t>EA</t>
  </si>
  <si>
    <t>CY</t>
  </si>
  <si>
    <t>SY</t>
  </si>
  <si>
    <t>SF</t>
  </si>
  <si>
    <t xml:space="preserve"> </t>
  </si>
  <si>
    <t>4th</t>
  </si>
  <si>
    <t>SPECIFICATION NO. PW12-02</t>
  </si>
  <si>
    <t>Blackstock So. Neighborhood Resurfacing</t>
  </si>
  <si>
    <t>BID OPENING DATE:  May 23, 2012</t>
  </si>
  <si>
    <t>Blackstock So. Street Improvements</t>
  </si>
  <si>
    <t>Mobilization/Demobilization</t>
  </si>
  <si>
    <t>Storm Water Pollution Prevention</t>
  </si>
  <si>
    <t>Cold Mill AC Pavement (2" Max.)</t>
  </si>
  <si>
    <t>Unclassified Excavation</t>
  </si>
  <si>
    <t>Class 2 Aggregate Base</t>
  </si>
  <si>
    <t>Asphalt Concrete, Type III (DGAC-B2 PG 64-10)</t>
  </si>
  <si>
    <t>Asphalt Concrete, Type III (DGAC-C2 PG 64-10)</t>
  </si>
  <si>
    <t>Asphalt Concrete Leveling Course, Type III (DGAC-D2 PG 64-10)</t>
  </si>
  <si>
    <t>Asphalt Rubber Aggregate Membrane (ARAM)</t>
  </si>
  <si>
    <t>Asphalt Rubber Hot Mix (ARHM GG-C PG 64-16)</t>
  </si>
  <si>
    <t>Crack Fill</t>
  </si>
  <si>
    <t>SlurrySeal Type II (RAP)</t>
  </si>
  <si>
    <t>SlurrySeal Type II (RAP) For Cape Seal</t>
  </si>
  <si>
    <t>Remove &amp; Replace PCC Sidewalk</t>
  </si>
  <si>
    <t>Remove &amp; Replace PCC Driveway</t>
  </si>
  <si>
    <t>Remove &amp; Replace PCC Curb and Gutter (A2-6)</t>
  </si>
  <si>
    <t>Remove &amp; Replace PCC X-Gutter &amp; Spandrel</t>
  </si>
  <si>
    <t>Install, Remove &amp; Replace 4' PCC Ribbon Gutter</t>
  </si>
  <si>
    <t>Install PCC Curb Ramp, Case B Type 2</t>
  </si>
  <si>
    <t>Install PCC Curb Ramp, Case D Type 1</t>
  </si>
  <si>
    <t>Adjust Water Valve Cover to Finished Grade, Includes Riser</t>
  </si>
  <si>
    <t>Adjust Manhole Cover to Finished Grade</t>
  </si>
  <si>
    <t>Adjust Survey Monument Cover to Finished Grade</t>
  </si>
  <si>
    <t>Adjust Water Meter Box to Finished Grade</t>
  </si>
  <si>
    <t>Install Blue Reflective Pavement Marker</t>
  </si>
  <si>
    <t>Install "STOP" Pavement Marking (T)</t>
  </si>
  <si>
    <t>Install Detail 2 (T)</t>
  </si>
  <si>
    <t>Install Detail 22 (T)</t>
  </si>
  <si>
    <t>12" Solid White (T)</t>
  </si>
  <si>
    <t>RECYCLED WATERLINE</t>
  </si>
  <si>
    <t>Alley So. of Colonia Rd &amp; Gloria Court</t>
  </si>
  <si>
    <t>12" Solid Yellow (T)</t>
  </si>
  <si>
    <t>Remove &amp; Replace Street Name Sign</t>
  </si>
  <si>
    <t>Install STOP Sign (R1-1)</t>
  </si>
  <si>
    <t>Remove &amp; Replace Sign Post</t>
  </si>
  <si>
    <t>2.375" Cold Mill</t>
  </si>
  <si>
    <t>2" Cold Mill</t>
  </si>
  <si>
    <t>Aggregate Base Class 2</t>
  </si>
  <si>
    <t>Asphalt Rubber Hot Mixed (GG-C PG 64-16)</t>
  </si>
  <si>
    <t>PCC 6" Thick Concrete Pad At Trash Enclosures</t>
  </si>
  <si>
    <t>Speed Hump (Type A)</t>
  </si>
  <si>
    <t>Remove &amp; Replace 8" Thick PCC Curb (A1-8)</t>
  </si>
  <si>
    <t>New Concrete Sidewalk</t>
  </si>
  <si>
    <t>New PCC Curb (Type A1-6)</t>
  </si>
  <si>
    <t>Remove &amp; Replace PCC Alley Driveway Entrance/Approach</t>
  </si>
  <si>
    <t>Lower and Raise Water Valve Cover to Finished Grade</t>
  </si>
  <si>
    <t>Paint/Re-paint Curb (Red)</t>
  </si>
  <si>
    <t>12" Solid Yellow Striping (Thermo)</t>
  </si>
  <si>
    <t>Install Street Name Signs</t>
  </si>
  <si>
    <t>Trench Stabilization</t>
  </si>
  <si>
    <t>Trench Safety</t>
  </si>
  <si>
    <t>Dewatering</t>
  </si>
  <si>
    <t>Miscellaneous Work and Existing Facilities</t>
  </si>
  <si>
    <t>Install 8-inch PVC Recycled Waterline (DR14, C-900)</t>
  </si>
  <si>
    <t>PAYMENT REF.</t>
  </si>
  <si>
    <t>1000-22.2</t>
  </si>
  <si>
    <t>1505-3</t>
  </si>
  <si>
    <t>1800-3</t>
  </si>
  <si>
    <t>1110-3</t>
  </si>
  <si>
    <t>1120-4</t>
  </si>
  <si>
    <t>1130-4</t>
  </si>
  <si>
    <t>1150-10</t>
  </si>
  <si>
    <t>1151-3</t>
  </si>
  <si>
    <t>1152-10</t>
  </si>
  <si>
    <t>1155-4</t>
  </si>
  <si>
    <t>1160-5</t>
  </si>
  <si>
    <t>1160A-5</t>
  </si>
  <si>
    <t>1174-6</t>
  </si>
  <si>
    <t>1185-3</t>
  </si>
  <si>
    <t>1515-3</t>
  </si>
  <si>
    <t>1530-4</t>
  </si>
  <si>
    <t>1901-4</t>
  </si>
  <si>
    <t>1003-4.2</t>
  </si>
  <si>
    <t>1003-4.2.1</t>
  </si>
  <si>
    <t>1003-4.4</t>
  </si>
  <si>
    <t>1003-4.7</t>
  </si>
  <si>
    <t>1700-4.1</t>
  </si>
  <si>
    <t>5th</t>
  </si>
  <si>
    <t>SUBCONTRACTOR LIST</t>
  </si>
  <si>
    <t>TONS</t>
  </si>
  <si>
    <t>TN</t>
  </si>
  <si>
    <t>Toro Enerprises, Inc.                              2101 E. Ventura Blvd.                         Oxnard,  CA 93030</t>
  </si>
  <si>
    <t>Rubberized Crackfiller Sealant, Inc.</t>
  </si>
  <si>
    <t>Manhole Adjusting, Inc.</t>
  </si>
  <si>
    <t>Super Seal &amp; Stripe</t>
  </si>
  <si>
    <t>Pavement Coating</t>
  </si>
  <si>
    <t>C.A. Rasmussen, Inc.                              28548 Livingston Ave.                          Valencia, CA 91355</t>
  </si>
  <si>
    <t>EBS Utilities Adjusting, Inc.                             Manhole Adjusting, Inc.</t>
  </si>
  <si>
    <t>Pavement Coating Co.</t>
  </si>
  <si>
    <t>Crisp Company</t>
  </si>
  <si>
    <t>Sam Hill &amp; Sons, Inc.</t>
  </si>
  <si>
    <t>Nye &amp; Nelson, Inc.                          1860 Eastman Ave., #108                  Ventura, CA 93003</t>
  </si>
  <si>
    <t>AA&amp; P Contractors, Inc.</t>
  </si>
  <si>
    <t>BC Rentals, Inc.</t>
  </si>
  <si>
    <t>Pavement Coatings Co.</t>
  </si>
  <si>
    <t xml:space="preserve">Silvia Construction, Inc.                      9007 Center Avenue                         Rancho Cucamonga, CA 91730            </t>
  </si>
  <si>
    <t>Rubberized Crackfiller Sealant                         EBS Utilities Adjusting, Inc.</t>
  </si>
  <si>
    <t>BC Traffic Specialist                                      Pavement Coatings</t>
  </si>
  <si>
    <t>Sam Hill &amp; Sons</t>
  </si>
  <si>
    <t>Granite Construction Co.                                585 W. Beach Street                                Watsonville, CA 95076</t>
  </si>
  <si>
    <t>Super Seal &amp; Stripe                                             Pavement Recycling Systems</t>
  </si>
  <si>
    <t>Manhole Adjusting, Inc.                                   Pavement Coating Co.</t>
  </si>
  <si>
    <t>Toro Enterprises, Inc.</t>
  </si>
  <si>
    <t>C.A. Rasmussen, Inc.</t>
  </si>
  <si>
    <t>Nye &amp; Nelson, Inc.</t>
  </si>
  <si>
    <t>Silvia Construction, Inc.</t>
  </si>
  <si>
    <t>Granite Construction 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</si>
</sst>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 style="double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2" applyNumberFormat="0" applyAlignment="0" applyProtection="0"/>
    <xf numFmtId="0" fontId="2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5" fillId="0" borderId="7" applyNumberFormat="0" applyFill="0" applyAlignment="0" applyProtection="0"/>
    <xf numFmtId="0" fontId="21" fillId="22" borderId="0" applyNumberFormat="0" applyBorder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1" xfId="0" applyNumberFormat="1" applyFont="1" applyAlignment="1">
      <alignment/>
    </xf>
    <xf numFmtId="0" fontId="2" fillId="0" borderId="1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" xfId="0" applyNumberFormat="1" applyFont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1" xfId="0" applyNumberFormat="1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" xfId="0" applyNumberFormat="1" applyFont="1" applyAlignment="1">
      <alignment/>
    </xf>
    <xf numFmtId="0" fontId="6" fillId="0" borderId="1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4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/>
    </xf>
    <xf numFmtId="164" fontId="5" fillId="0" borderId="1" xfId="0" applyNumberFormat="1" applyFont="1" applyAlignment="1">
      <alignment/>
    </xf>
    <xf numFmtId="0" fontId="5" fillId="0" borderId="15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 wrapText="1"/>
    </xf>
    <xf numFmtId="164" fontId="5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 wrapText="1"/>
    </xf>
    <xf numFmtId="0" fontId="0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5" fillId="0" borderId="1" xfId="0" applyNumberFormat="1" applyFont="1" applyAlignment="1">
      <alignment horizontal="centerContinuous"/>
    </xf>
    <xf numFmtId="164" fontId="5" fillId="0" borderId="1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23" xfId="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6" fillId="0" borderId="1" xfId="0" applyNumberFormat="1" applyFont="1" applyAlignment="1">
      <alignment horizontal="right"/>
    </xf>
    <xf numFmtId="164" fontId="5" fillId="0" borderId="24" xfId="0" applyNumberFormat="1" applyFont="1" applyBorder="1" applyAlignment="1">
      <alignment/>
    </xf>
    <xf numFmtId="164" fontId="6" fillId="0" borderId="25" xfId="0" applyNumberFormat="1" applyFont="1" applyFill="1" applyBorder="1" applyAlignment="1" applyProtection="1">
      <alignment/>
      <protection/>
    </xf>
    <xf numFmtId="164" fontId="0" fillId="0" borderId="1" xfId="0" applyNumberFormat="1" applyAlignment="1">
      <alignment/>
    </xf>
    <xf numFmtId="0" fontId="7" fillId="0" borderId="1" xfId="0" applyNumberFormat="1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" xfId="0" applyNumberFormat="1" applyFont="1" applyAlignment="1">
      <alignment/>
    </xf>
    <xf numFmtId="0" fontId="2" fillId="0" borderId="1" xfId="0" applyNumberFormat="1" applyFont="1" applyAlignment="1">
      <alignment horizontal="left"/>
    </xf>
    <xf numFmtId="0" fontId="10" fillId="0" borderId="1" xfId="0" applyNumberFormat="1" applyFont="1" applyAlignment="1">
      <alignment horizontal="centerContinuous"/>
    </xf>
    <xf numFmtId="0" fontId="2" fillId="0" borderId="1" xfId="0" applyNumberFormat="1" applyFont="1" applyAlignment="1">
      <alignment horizontal="left"/>
    </xf>
    <xf numFmtId="164" fontId="5" fillId="0" borderId="26" xfId="0" applyNumberFormat="1" applyFont="1" applyFill="1" applyBorder="1" applyAlignment="1" applyProtection="1">
      <alignment/>
      <protection/>
    </xf>
    <xf numFmtId="164" fontId="5" fillId="0" borderId="26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16" xfId="0" applyNumberFormat="1" applyFont="1" applyBorder="1" applyAlignment="1">
      <alignment/>
    </xf>
    <xf numFmtId="0" fontId="5" fillId="0" borderId="27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wrapText="1"/>
    </xf>
    <xf numFmtId="0" fontId="5" fillId="0" borderId="28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Continuous"/>
    </xf>
    <xf numFmtId="0" fontId="10" fillId="0" borderId="12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5" fillId="0" borderId="31" xfId="0" applyNumberFormat="1" applyFont="1" applyBorder="1" applyAlignment="1">
      <alignment horizontal="centerContinuous"/>
    </xf>
    <xf numFmtId="0" fontId="10" fillId="0" borderId="31" xfId="0" applyNumberFormat="1" applyFont="1" applyBorder="1" applyAlignment="1">
      <alignment horizontal="centerContinuous"/>
    </xf>
    <xf numFmtId="0" fontId="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35" xfId="0" applyNumberFormat="1" applyFont="1" applyBorder="1" applyAlignment="1">
      <alignment horizontal="right" vertical="top" wrapText="1"/>
    </xf>
    <xf numFmtId="164" fontId="5" fillId="0" borderId="30" xfId="0" applyNumberFormat="1" applyFont="1" applyBorder="1" applyAlignment="1">
      <alignment horizontal="right" vertical="top" wrapText="1"/>
    </xf>
    <xf numFmtId="0" fontId="0" fillId="0" borderId="26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12" fillId="0" borderId="1" xfId="0" applyNumberFormat="1" applyFont="1" applyAlignment="1">
      <alignment/>
    </xf>
    <xf numFmtId="164" fontId="6" fillId="0" borderId="38" xfId="0" applyNumberFormat="1" applyFont="1" applyBorder="1" applyAlignment="1">
      <alignment/>
    </xf>
    <xf numFmtId="0" fontId="12" fillId="0" borderId="1" xfId="0" applyNumberFormat="1" applyFont="1" applyFill="1" applyBorder="1" applyAlignment="1">
      <alignment wrapText="1"/>
    </xf>
    <xf numFmtId="3" fontId="5" fillId="0" borderId="32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0" fontId="7" fillId="0" borderId="39" xfId="0" applyNumberFormat="1" applyFont="1" applyBorder="1" applyAlignment="1">
      <alignment horizontal="centerContinuous"/>
    </xf>
    <xf numFmtId="0" fontId="7" fillId="0" borderId="40" xfId="0" applyNumberFormat="1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164" fontId="6" fillId="0" borderId="32" xfId="0" applyNumberFormat="1" applyFont="1" applyBorder="1" applyAlignment="1">
      <alignment/>
    </xf>
    <xf numFmtId="164" fontId="6" fillId="0" borderId="4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8" fillId="0" borderId="1" xfId="0" applyNumberFormat="1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14" fillId="0" borderId="13" xfId="0" applyNumberFormat="1" applyFont="1" applyBorder="1" applyAlignment="1">
      <alignment wrapText="1"/>
    </xf>
    <xf numFmtId="164" fontId="14" fillId="0" borderId="41" xfId="0" applyNumberFormat="1" applyFont="1" applyBorder="1" applyAlignment="1">
      <alignment wrapText="1"/>
    </xf>
    <xf numFmtId="0" fontId="2" fillId="0" borderId="1" xfId="0" applyNumberFormat="1" applyFont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1" xfId="0" applyNumberFormat="1" applyFont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0" fillId="0" borderId="39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wrapText="1"/>
    </xf>
    <xf numFmtId="164" fontId="6" fillId="0" borderId="41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41" xfId="0" applyNumberFormat="1" applyFont="1" applyBorder="1" applyAlignment="1">
      <alignment horizontal="center" wrapText="1"/>
    </xf>
    <xf numFmtId="164" fontId="5" fillId="0" borderId="1" xfId="0" applyNumberFormat="1" applyFont="1" applyAlignment="1">
      <alignment wrapText="1"/>
    </xf>
    <xf numFmtId="164" fontId="5" fillId="0" borderId="39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164" fontId="5" fillId="0" borderId="4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Alignment="1">
      <alignment horizontal="center" wrapText="1"/>
    </xf>
    <xf numFmtId="164" fontId="5" fillId="0" borderId="3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Zeros="0" tabSelected="1" showOutlineSymbols="0" view="pageBreakPreview" zoomScaleSheetLayoutView="100" zoomScalePageLayoutView="0" workbookViewId="0" topLeftCell="D1">
      <selection activeCell="D3" sqref="D3:I3"/>
    </sheetView>
  </sheetViews>
  <sheetFormatPr defaultColWidth="9.6640625" defaultRowHeight="15"/>
  <cols>
    <col min="1" max="1" width="6.6640625" style="0" customWidth="1"/>
    <col min="2" max="2" width="39.5546875" style="13" customWidth="1"/>
    <col min="3" max="3" width="15.10546875" style="75" customWidth="1"/>
    <col min="4" max="4" width="6.6640625" style="66" customWidth="1"/>
    <col min="5" max="5" width="6.6640625" style="7" customWidth="1"/>
    <col min="6" max="6" width="11.10546875" style="19" customWidth="1"/>
    <col min="7" max="7" width="16.6640625" style="19" customWidth="1"/>
    <col min="8" max="8" width="12.4453125" style="50" customWidth="1"/>
    <col min="9" max="9" width="15.10546875" style="50" customWidth="1"/>
    <col min="10" max="10" width="10.5546875" style="50" customWidth="1"/>
    <col min="11" max="11" width="15.77734375" style="50" customWidth="1"/>
    <col min="12" max="12" width="11.88671875" style="50" customWidth="1"/>
    <col min="13" max="13" width="15.3359375" style="50" customWidth="1"/>
    <col min="14" max="14" width="6.3359375" style="0" customWidth="1"/>
    <col min="15" max="15" width="35.10546875" style="0" customWidth="1"/>
    <col min="16" max="16" width="14.10546875" style="0" customWidth="1"/>
    <col min="19" max="19" width="11.88671875" style="50" customWidth="1"/>
    <col min="20" max="20" width="15.3359375" style="50" customWidth="1"/>
    <col min="21" max="21" width="11.10546875" style="0" customWidth="1"/>
    <col min="22" max="22" width="15.4453125" style="0" customWidth="1"/>
    <col min="23" max="23" width="12.4453125" style="0" customWidth="1"/>
    <col min="24" max="24" width="14.77734375" style="0" customWidth="1"/>
    <col min="25" max="25" width="10.88671875" style="0" customWidth="1"/>
    <col min="26" max="26" width="14.5546875" style="0" customWidth="1"/>
  </cols>
  <sheetData>
    <row r="1" spans="1:20" ht="15.75">
      <c r="A1" s="116" t="s">
        <v>0</v>
      </c>
      <c r="B1" s="117"/>
      <c r="C1" s="78"/>
      <c r="F1" s="32"/>
      <c r="G1" s="32"/>
      <c r="H1" s="46"/>
      <c r="I1" s="99"/>
      <c r="J1" s="46"/>
      <c r="K1" s="46"/>
      <c r="L1" s="46"/>
      <c r="M1" s="46"/>
      <c r="N1" s="116" t="s">
        <v>0</v>
      </c>
      <c r="O1" s="117"/>
      <c r="S1" s="46"/>
      <c r="T1" s="46"/>
    </row>
    <row r="2" spans="1:20" ht="18.75">
      <c r="A2" s="116" t="s">
        <v>25</v>
      </c>
      <c r="B2" s="117"/>
      <c r="C2" s="79"/>
      <c r="F2" s="32"/>
      <c r="G2" s="32"/>
      <c r="H2" s="46"/>
      <c r="I2" s="99"/>
      <c r="J2" s="46"/>
      <c r="K2" s="46"/>
      <c r="L2" s="46"/>
      <c r="M2" s="46"/>
      <c r="N2" s="116" t="s">
        <v>25</v>
      </c>
      <c r="O2" s="124"/>
      <c r="P2" s="125"/>
      <c r="S2" s="46"/>
      <c r="T2" s="46"/>
    </row>
    <row r="3" spans="1:26" ht="18">
      <c r="A3" s="1"/>
      <c r="B3" s="9"/>
      <c r="C3" s="78"/>
      <c r="D3" s="106" t="s">
        <v>26</v>
      </c>
      <c r="E3" s="107"/>
      <c r="F3" s="107"/>
      <c r="G3" s="107"/>
      <c r="H3" s="107"/>
      <c r="I3" s="108"/>
      <c r="J3" s="46"/>
      <c r="K3" s="46"/>
      <c r="L3" s="46"/>
      <c r="M3" s="46"/>
      <c r="N3" s="1"/>
      <c r="O3" s="9"/>
      <c r="P3" s="78"/>
      <c r="Q3" s="106" t="s">
        <v>26</v>
      </c>
      <c r="R3" s="107"/>
      <c r="S3" s="107"/>
      <c r="T3" s="107"/>
      <c r="U3" s="107"/>
      <c r="V3" s="108"/>
      <c r="W3" s="46"/>
      <c r="X3" s="46"/>
      <c r="Y3" s="46"/>
      <c r="Z3" s="46"/>
    </row>
    <row r="4" spans="1:20" ht="15.75" hidden="1">
      <c r="A4" s="1"/>
      <c r="B4" s="9"/>
      <c r="C4" s="78"/>
      <c r="F4" s="32"/>
      <c r="G4" s="32"/>
      <c r="H4" s="46"/>
      <c r="I4" s="46"/>
      <c r="J4" s="46"/>
      <c r="K4" s="46"/>
      <c r="L4" s="46"/>
      <c r="M4" s="46"/>
      <c r="S4" s="46"/>
      <c r="T4" s="46"/>
    </row>
    <row r="5" spans="1:20" ht="16.5" thickBot="1">
      <c r="A5" s="131" t="s">
        <v>27</v>
      </c>
      <c r="B5" s="132"/>
      <c r="C5" s="78"/>
      <c r="F5" s="32"/>
      <c r="G5" s="32"/>
      <c r="H5" s="46"/>
      <c r="I5" s="100"/>
      <c r="J5" s="46"/>
      <c r="K5" s="46"/>
      <c r="L5" s="46"/>
      <c r="M5" s="46"/>
      <c r="N5" s="126" t="s">
        <v>27</v>
      </c>
      <c r="O5" s="124"/>
      <c r="P5" s="125"/>
      <c r="S5" s="46"/>
      <c r="T5" s="46"/>
    </row>
    <row r="6" spans="1:26" ht="47.25" customHeight="1">
      <c r="A6" s="109"/>
      <c r="B6" s="110"/>
      <c r="C6" s="80"/>
      <c r="D6" s="67"/>
      <c r="E6" s="15"/>
      <c r="F6" s="114" t="s">
        <v>110</v>
      </c>
      <c r="G6" s="115"/>
      <c r="H6" s="133" t="s">
        <v>115</v>
      </c>
      <c r="I6" s="134"/>
      <c r="J6" s="133" t="s">
        <v>120</v>
      </c>
      <c r="K6" s="134"/>
      <c r="L6" s="133" t="s">
        <v>124</v>
      </c>
      <c r="M6" s="134"/>
      <c r="N6" s="109"/>
      <c r="O6" s="110"/>
      <c r="P6" s="85"/>
      <c r="Q6" s="67"/>
      <c r="R6" s="15"/>
      <c r="S6" s="127" t="s">
        <v>128</v>
      </c>
      <c r="T6" s="128"/>
      <c r="U6" s="129"/>
      <c r="V6" s="130"/>
      <c r="W6" s="129"/>
      <c r="X6" s="130"/>
      <c r="Y6" s="129"/>
      <c r="Z6" s="130"/>
    </row>
    <row r="7" spans="1:26" ht="15">
      <c r="A7" s="4"/>
      <c r="B7" s="10"/>
      <c r="C7" s="81"/>
      <c r="D7" s="68"/>
      <c r="E7" s="11"/>
      <c r="F7" s="33" t="s">
        <v>1</v>
      </c>
      <c r="G7" s="33" t="s">
        <v>1</v>
      </c>
      <c r="H7" s="47" t="s">
        <v>2</v>
      </c>
      <c r="I7" s="47" t="s">
        <v>3</v>
      </c>
      <c r="J7" s="47" t="s">
        <v>4</v>
      </c>
      <c r="K7" s="48" t="s">
        <v>4</v>
      </c>
      <c r="L7" s="47" t="s">
        <v>24</v>
      </c>
      <c r="M7" s="48" t="s">
        <v>24</v>
      </c>
      <c r="N7" s="4"/>
      <c r="O7" s="10"/>
      <c r="P7" s="81"/>
      <c r="Q7" s="68"/>
      <c r="R7" s="11"/>
      <c r="S7" s="47" t="s">
        <v>106</v>
      </c>
      <c r="T7" s="48" t="s">
        <v>106</v>
      </c>
      <c r="U7" s="47"/>
      <c r="V7" s="47"/>
      <c r="W7" s="47"/>
      <c r="X7" s="48"/>
      <c r="Y7" s="47"/>
      <c r="Z7" s="48"/>
    </row>
    <row r="8" spans="1:26" ht="15">
      <c r="A8" s="5" t="s">
        <v>5</v>
      </c>
      <c r="B8" s="10"/>
      <c r="C8" s="81"/>
      <c r="D8" s="68"/>
      <c r="E8" s="11"/>
      <c r="F8" s="33" t="s">
        <v>6</v>
      </c>
      <c r="G8" s="33"/>
      <c r="H8" s="47" t="s">
        <v>6</v>
      </c>
      <c r="I8" s="47"/>
      <c r="J8" s="47" t="s">
        <v>6</v>
      </c>
      <c r="K8" s="49"/>
      <c r="L8" s="47" t="s">
        <v>6</v>
      </c>
      <c r="M8" s="49"/>
      <c r="N8" s="5" t="s">
        <v>5</v>
      </c>
      <c r="O8" s="10"/>
      <c r="P8" s="81"/>
      <c r="Q8" s="68"/>
      <c r="R8" s="11"/>
      <c r="S8" s="47" t="s">
        <v>6</v>
      </c>
      <c r="T8" s="49"/>
      <c r="U8" s="47"/>
      <c r="V8" s="47"/>
      <c r="W8" s="47"/>
      <c r="X8" s="49"/>
      <c r="Y8" s="47"/>
      <c r="Z8" s="49"/>
    </row>
    <row r="9" spans="1:26" ht="15">
      <c r="A9" s="5" t="s">
        <v>7</v>
      </c>
      <c r="B9" s="11" t="s">
        <v>8</v>
      </c>
      <c r="C9" s="82" t="s">
        <v>83</v>
      </c>
      <c r="D9" s="68" t="s">
        <v>9</v>
      </c>
      <c r="E9" s="11" t="s">
        <v>10</v>
      </c>
      <c r="F9" s="33" t="s">
        <v>11</v>
      </c>
      <c r="G9" s="33" t="s">
        <v>12</v>
      </c>
      <c r="H9" s="47" t="s">
        <v>11</v>
      </c>
      <c r="I9" s="47" t="s">
        <v>12</v>
      </c>
      <c r="J9" s="47" t="s">
        <v>11</v>
      </c>
      <c r="K9" s="48" t="s">
        <v>12</v>
      </c>
      <c r="L9" s="47" t="s">
        <v>11</v>
      </c>
      <c r="M9" s="48" t="s">
        <v>12</v>
      </c>
      <c r="N9" s="5" t="s">
        <v>7</v>
      </c>
      <c r="O9" s="11" t="s">
        <v>8</v>
      </c>
      <c r="P9" s="82" t="s">
        <v>83</v>
      </c>
      <c r="Q9" s="68" t="s">
        <v>9</v>
      </c>
      <c r="R9" s="11" t="s">
        <v>10</v>
      </c>
      <c r="S9" s="47" t="s">
        <v>11</v>
      </c>
      <c r="T9" s="48" t="s">
        <v>12</v>
      </c>
      <c r="U9" s="47"/>
      <c r="V9" s="47"/>
      <c r="W9" s="47"/>
      <c r="X9" s="48"/>
      <c r="Y9" s="47"/>
      <c r="Z9" s="48"/>
    </row>
    <row r="10" spans="1:26" ht="15" customHeight="1" thickBot="1">
      <c r="A10" s="6"/>
      <c r="B10" s="12"/>
      <c r="C10" s="81"/>
      <c r="D10" s="69"/>
      <c r="E10" s="16"/>
      <c r="F10" s="111"/>
      <c r="G10" s="112"/>
      <c r="H10" s="104"/>
      <c r="I10" s="113"/>
      <c r="J10" s="104"/>
      <c r="K10" s="105"/>
      <c r="L10" s="104"/>
      <c r="M10" s="105"/>
      <c r="N10" s="6"/>
      <c r="O10" s="12"/>
      <c r="P10" s="86"/>
      <c r="Q10" s="69"/>
      <c r="R10" s="16"/>
      <c r="S10" s="111"/>
      <c r="T10" s="112"/>
      <c r="U10" s="104"/>
      <c r="V10" s="113"/>
      <c r="W10" s="104"/>
      <c r="X10" s="105"/>
      <c r="Y10" s="104"/>
      <c r="Z10" s="105"/>
    </row>
    <row r="11" spans="1:20" ht="15.75" thickBot="1">
      <c r="A11" s="2" t="s">
        <v>13</v>
      </c>
      <c r="B11" s="62" t="s">
        <v>29</v>
      </c>
      <c r="C11" s="83" t="s">
        <v>84</v>
      </c>
      <c r="D11" s="83">
        <v>1</v>
      </c>
      <c r="E11" s="83" t="s">
        <v>16</v>
      </c>
      <c r="F11" s="30">
        <v>50000</v>
      </c>
      <c r="G11" s="34">
        <f aca="true" t="shared" si="0" ref="G11:G25">SUM(D11*F11)</f>
        <v>50000</v>
      </c>
      <c r="H11" s="30">
        <v>75000</v>
      </c>
      <c r="I11" s="34">
        <f>SUM(D11)*H11</f>
        <v>75000</v>
      </c>
      <c r="J11" s="30">
        <v>71386</v>
      </c>
      <c r="K11" s="34">
        <f>SUM(J11)*D11</f>
        <v>71386</v>
      </c>
      <c r="L11" s="30">
        <v>130000</v>
      </c>
      <c r="M11" s="34">
        <f>SUM(D11*L11)</f>
        <v>130000</v>
      </c>
      <c r="N11" s="2" t="s">
        <v>13</v>
      </c>
      <c r="O11" s="62" t="s">
        <v>29</v>
      </c>
      <c r="P11" s="83" t="s">
        <v>84</v>
      </c>
      <c r="Q11" s="83">
        <v>1</v>
      </c>
      <c r="R11" s="83" t="s">
        <v>16</v>
      </c>
      <c r="S11" s="30">
        <v>75000</v>
      </c>
      <c r="T11" s="34">
        <f>SUM(Q11*S11)</f>
        <v>75000</v>
      </c>
    </row>
    <row r="12" spans="1:20" ht="15.75" thickBot="1">
      <c r="A12" s="2">
        <v>2</v>
      </c>
      <c r="B12" s="63" t="s">
        <v>17</v>
      </c>
      <c r="C12" s="84" t="s">
        <v>85</v>
      </c>
      <c r="D12" s="84">
        <v>1</v>
      </c>
      <c r="E12" s="84" t="s">
        <v>16</v>
      </c>
      <c r="F12" s="17">
        <v>18000</v>
      </c>
      <c r="G12" s="35">
        <f t="shared" si="0"/>
        <v>18000</v>
      </c>
      <c r="H12" s="30">
        <v>35000</v>
      </c>
      <c r="I12" s="34">
        <f aca="true" t="shared" si="1" ref="I12:I41">SUM(D12)*H12</f>
        <v>35000</v>
      </c>
      <c r="J12" s="30">
        <v>25300</v>
      </c>
      <c r="K12" s="34">
        <f aca="true" t="shared" si="2" ref="K12:K41">SUM(J12)*D12</f>
        <v>25300</v>
      </c>
      <c r="L12" s="17">
        <v>16900</v>
      </c>
      <c r="M12" s="34">
        <f aca="true" t="shared" si="3" ref="M12:M41">SUM(L12)*D12</f>
        <v>16900</v>
      </c>
      <c r="N12" s="2">
        <v>2</v>
      </c>
      <c r="O12" s="63" t="s">
        <v>17</v>
      </c>
      <c r="P12" s="84" t="s">
        <v>85</v>
      </c>
      <c r="Q12" s="84">
        <v>1</v>
      </c>
      <c r="R12" s="84" t="s">
        <v>16</v>
      </c>
      <c r="S12" s="17">
        <v>47714</v>
      </c>
      <c r="T12" s="34">
        <f>SUM(Q12)*S12</f>
        <v>47714</v>
      </c>
    </row>
    <row r="13" spans="1:20" ht="15.75" thickBot="1">
      <c r="A13" s="2">
        <v>3</v>
      </c>
      <c r="B13" s="63" t="s">
        <v>30</v>
      </c>
      <c r="C13" s="84" t="s">
        <v>86</v>
      </c>
      <c r="D13" s="84">
        <v>1</v>
      </c>
      <c r="E13" s="84" t="s">
        <v>16</v>
      </c>
      <c r="F13" s="17">
        <v>8800</v>
      </c>
      <c r="G13" s="35">
        <f t="shared" si="0"/>
        <v>8800</v>
      </c>
      <c r="H13" s="30">
        <v>5000</v>
      </c>
      <c r="I13" s="34">
        <f t="shared" si="1"/>
        <v>5000</v>
      </c>
      <c r="J13" s="30">
        <v>8250</v>
      </c>
      <c r="K13" s="34">
        <f t="shared" si="2"/>
        <v>8250</v>
      </c>
      <c r="L13" s="17">
        <v>4800</v>
      </c>
      <c r="M13" s="34">
        <f t="shared" si="3"/>
        <v>4800</v>
      </c>
      <c r="N13" s="2">
        <v>3</v>
      </c>
      <c r="O13" s="63" t="s">
        <v>30</v>
      </c>
      <c r="P13" s="84" t="s">
        <v>86</v>
      </c>
      <c r="Q13" s="84">
        <v>1</v>
      </c>
      <c r="R13" s="84" t="s">
        <v>16</v>
      </c>
      <c r="S13" s="17">
        <v>900.25</v>
      </c>
      <c r="T13" s="34">
        <f>SUM(Q13)*S13</f>
        <v>900.25</v>
      </c>
    </row>
    <row r="14" spans="1:20" ht="16.5" thickBot="1">
      <c r="A14" s="2"/>
      <c r="B14" s="64" t="s">
        <v>28</v>
      </c>
      <c r="C14" s="84"/>
      <c r="D14" s="20"/>
      <c r="E14" s="84"/>
      <c r="F14" s="17"/>
      <c r="G14" s="35"/>
      <c r="H14" s="30"/>
      <c r="I14" s="34"/>
      <c r="J14" s="30"/>
      <c r="K14" s="34"/>
      <c r="L14" s="17"/>
      <c r="M14" s="34"/>
      <c r="N14" s="2"/>
      <c r="O14" s="64" t="s">
        <v>28</v>
      </c>
      <c r="P14" s="84"/>
      <c r="Q14" s="20"/>
      <c r="R14" s="84"/>
      <c r="S14" s="17"/>
      <c r="T14" s="34"/>
    </row>
    <row r="15" spans="1:20" ht="15.75" thickBot="1">
      <c r="A15" s="2">
        <v>4</v>
      </c>
      <c r="B15" s="62" t="s">
        <v>31</v>
      </c>
      <c r="C15" s="84" t="s">
        <v>87</v>
      </c>
      <c r="D15" s="97">
        <v>22697</v>
      </c>
      <c r="E15" s="84" t="s">
        <v>21</v>
      </c>
      <c r="F15" s="17">
        <v>1.4</v>
      </c>
      <c r="G15" s="35">
        <f t="shared" si="0"/>
        <v>31775.8</v>
      </c>
      <c r="H15" s="30">
        <v>2</v>
      </c>
      <c r="I15" s="34">
        <f t="shared" si="1"/>
        <v>45394</v>
      </c>
      <c r="J15" s="30">
        <v>1.07</v>
      </c>
      <c r="K15" s="34">
        <f t="shared" si="2"/>
        <v>24285.79</v>
      </c>
      <c r="L15" s="17">
        <v>0.96</v>
      </c>
      <c r="M15" s="34">
        <f t="shared" si="3"/>
        <v>21789.12</v>
      </c>
      <c r="N15" s="2">
        <v>4</v>
      </c>
      <c r="O15" s="62" t="s">
        <v>31</v>
      </c>
      <c r="P15" s="84" t="s">
        <v>87</v>
      </c>
      <c r="Q15" s="97">
        <v>22697</v>
      </c>
      <c r="R15" s="84" t="s">
        <v>21</v>
      </c>
      <c r="S15" s="17">
        <v>1.5</v>
      </c>
      <c r="T15" s="34">
        <f aca="true" t="shared" si="4" ref="T15:T41">SUM(S15)*D15</f>
        <v>34045.5</v>
      </c>
    </row>
    <row r="16" spans="1:20" ht="15.75" thickBot="1">
      <c r="A16" s="2">
        <v>5</v>
      </c>
      <c r="B16" s="63" t="s">
        <v>32</v>
      </c>
      <c r="C16" s="84" t="s">
        <v>88</v>
      </c>
      <c r="D16" s="84">
        <v>14</v>
      </c>
      <c r="E16" s="84" t="s">
        <v>20</v>
      </c>
      <c r="F16" s="17">
        <v>93</v>
      </c>
      <c r="G16" s="35">
        <f t="shared" si="0"/>
        <v>1302</v>
      </c>
      <c r="H16" s="30">
        <v>300</v>
      </c>
      <c r="I16" s="34">
        <f t="shared" si="1"/>
        <v>4200</v>
      </c>
      <c r="J16" s="30">
        <v>110</v>
      </c>
      <c r="K16" s="34">
        <f t="shared" si="2"/>
        <v>1540</v>
      </c>
      <c r="L16" s="17">
        <v>246</v>
      </c>
      <c r="M16" s="34">
        <f t="shared" si="3"/>
        <v>3444</v>
      </c>
      <c r="N16" s="2">
        <v>5</v>
      </c>
      <c r="O16" s="63" t="s">
        <v>32</v>
      </c>
      <c r="P16" s="84" t="s">
        <v>88</v>
      </c>
      <c r="Q16" s="84">
        <v>14</v>
      </c>
      <c r="R16" s="84" t="s">
        <v>20</v>
      </c>
      <c r="S16" s="17">
        <v>250</v>
      </c>
      <c r="T16" s="34">
        <f t="shared" si="4"/>
        <v>3500</v>
      </c>
    </row>
    <row r="17" spans="1:20" ht="15.75" thickBot="1">
      <c r="A17" s="2">
        <v>6</v>
      </c>
      <c r="B17" s="63" t="s">
        <v>33</v>
      </c>
      <c r="C17" s="84" t="s">
        <v>89</v>
      </c>
      <c r="D17" s="84">
        <v>21</v>
      </c>
      <c r="E17" s="84" t="s">
        <v>108</v>
      </c>
      <c r="F17" s="18">
        <v>48</v>
      </c>
      <c r="G17" s="36">
        <f t="shared" si="0"/>
        <v>1008</v>
      </c>
      <c r="H17" s="30">
        <v>300</v>
      </c>
      <c r="I17" s="34">
        <f t="shared" si="1"/>
        <v>6300</v>
      </c>
      <c r="J17" s="30">
        <v>110</v>
      </c>
      <c r="K17" s="34">
        <f t="shared" si="2"/>
        <v>2310</v>
      </c>
      <c r="L17" s="18">
        <v>107</v>
      </c>
      <c r="M17" s="34">
        <f t="shared" si="3"/>
        <v>2247</v>
      </c>
      <c r="N17" s="2">
        <v>6</v>
      </c>
      <c r="O17" s="63" t="s">
        <v>33</v>
      </c>
      <c r="P17" s="84" t="s">
        <v>89</v>
      </c>
      <c r="Q17" s="84">
        <v>21</v>
      </c>
      <c r="R17" s="84" t="s">
        <v>108</v>
      </c>
      <c r="S17" s="18">
        <v>70</v>
      </c>
      <c r="T17" s="34">
        <f t="shared" si="4"/>
        <v>1470</v>
      </c>
    </row>
    <row r="18" spans="1:20" ht="15.75" thickBot="1">
      <c r="A18" s="2">
        <v>7</v>
      </c>
      <c r="B18" s="63" t="s">
        <v>34</v>
      </c>
      <c r="C18" s="84" t="s">
        <v>90</v>
      </c>
      <c r="D18" s="84">
        <v>11</v>
      </c>
      <c r="E18" s="84" t="s">
        <v>108</v>
      </c>
      <c r="F18" s="31">
        <v>113</v>
      </c>
      <c r="G18" s="35">
        <f t="shared" si="0"/>
        <v>1243</v>
      </c>
      <c r="H18" s="30">
        <v>250</v>
      </c>
      <c r="I18" s="34">
        <f t="shared" si="1"/>
        <v>2750</v>
      </c>
      <c r="J18" s="30">
        <v>275</v>
      </c>
      <c r="K18" s="34">
        <f t="shared" si="2"/>
        <v>3025</v>
      </c>
      <c r="L18" s="31">
        <v>263</v>
      </c>
      <c r="M18" s="34">
        <f t="shared" si="3"/>
        <v>2893</v>
      </c>
      <c r="N18" s="2">
        <v>7</v>
      </c>
      <c r="O18" s="63" t="s">
        <v>34</v>
      </c>
      <c r="P18" s="84" t="s">
        <v>90</v>
      </c>
      <c r="Q18" s="84">
        <v>11</v>
      </c>
      <c r="R18" s="84" t="s">
        <v>108</v>
      </c>
      <c r="S18" s="31">
        <v>300</v>
      </c>
      <c r="T18" s="34">
        <f t="shared" si="4"/>
        <v>3300</v>
      </c>
    </row>
    <row r="19" spans="1:20" ht="15.75" thickBot="1">
      <c r="A19" s="2">
        <v>8</v>
      </c>
      <c r="B19" s="63" t="s">
        <v>35</v>
      </c>
      <c r="C19" s="84" t="s">
        <v>90</v>
      </c>
      <c r="D19" s="84">
        <v>17</v>
      </c>
      <c r="E19" s="84" t="s">
        <v>108</v>
      </c>
      <c r="F19" s="17">
        <v>98</v>
      </c>
      <c r="G19" s="37">
        <f t="shared" si="0"/>
        <v>1666</v>
      </c>
      <c r="H19" s="30">
        <v>250</v>
      </c>
      <c r="I19" s="34">
        <f t="shared" si="1"/>
        <v>4250</v>
      </c>
      <c r="J19" s="30">
        <v>275</v>
      </c>
      <c r="K19" s="34">
        <f t="shared" si="2"/>
        <v>4675</v>
      </c>
      <c r="L19" s="17">
        <v>263</v>
      </c>
      <c r="M19" s="34">
        <f t="shared" si="3"/>
        <v>4471</v>
      </c>
      <c r="N19" s="2">
        <v>8</v>
      </c>
      <c r="O19" s="63" t="s">
        <v>35</v>
      </c>
      <c r="P19" s="84" t="s">
        <v>90</v>
      </c>
      <c r="Q19" s="84">
        <v>17</v>
      </c>
      <c r="R19" s="84" t="s">
        <v>108</v>
      </c>
      <c r="S19" s="17">
        <v>200</v>
      </c>
      <c r="T19" s="34">
        <f t="shared" si="4"/>
        <v>3400</v>
      </c>
    </row>
    <row r="20" spans="1:20" ht="26.25" thickBot="1">
      <c r="A20" s="2">
        <v>9</v>
      </c>
      <c r="B20" s="63" t="s">
        <v>36</v>
      </c>
      <c r="C20" s="84" t="s">
        <v>90</v>
      </c>
      <c r="D20" s="84">
        <v>800</v>
      </c>
      <c r="E20" s="84" t="s">
        <v>108</v>
      </c>
      <c r="F20" s="17">
        <v>110</v>
      </c>
      <c r="G20" s="37">
        <f t="shared" si="0"/>
        <v>88000</v>
      </c>
      <c r="H20" s="30">
        <v>130</v>
      </c>
      <c r="I20" s="34">
        <f t="shared" si="1"/>
        <v>104000</v>
      </c>
      <c r="J20" s="30">
        <v>97.35</v>
      </c>
      <c r="K20" s="34">
        <f t="shared" si="2"/>
        <v>77880</v>
      </c>
      <c r="L20" s="17">
        <v>94.27</v>
      </c>
      <c r="M20" s="34">
        <f t="shared" si="3"/>
        <v>75416</v>
      </c>
      <c r="N20" s="2">
        <v>9</v>
      </c>
      <c r="O20" s="63" t="s">
        <v>36</v>
      </c>
      <c r="P20" s="84" t="s">
        <v>90</v>
      </c>
      <c r="Q20" s="84">
        <v>800</v>
      </c>
      <c r="R20" s="84" t="s">
        <v>108</v>
      </c>
      <c r="S20" s="17">
        <v>110</v>
      </c>
      <c r="T20" s="34">
        <f t="shared" si="4"/>
        <v>88000</v>
      </c>
    </row>
    <row r="21" spans="1:20" ht="15.75" thickBot="1">
      <c r="A21" s="2">
        <v>10</v>
      </c>
      <c r="B21" s="63" t="s">
        <v>37</v>
      </c>
      <c r="C21" s="84" t="s">
        <v>91</v>
      </c>
      <c r="D21" s="98">
        <v>10940</v>
      </c>
      <c r="E21" s="84" t="s">
        <v>21</v>
      </c>
      <c r="F21" s="17">
        <v>7.12</v>
      </c>
      <c r="G21" s="37">
        <f t="shared" si="0"/>
        <v>77892.8</v>
      </c>
      <c r="H21" s="30">
        <v>7</v>
      </c>
      <c r="I21" s="34">
        <f t="shared" si="1"/>
        <v>76580</v>
      </c>
      <c r="J21" s="30">
        <v>7.19</v>
      </c>
      <c r="K21" s="34">
        <f t="shared" si="2"/>
        <v>78658.6</v>
      </c>
      <c r="L21" s="17">
        <v>7</v>
      </c>
      <c r="M21" s="34">
        <f t="shared" si="3"/>
        <v>76580</v>
      </c>
      <c r="N21" s="2">
        <v>10</v>
      </c>
      <c r="O21" s="63" t="s">
        <v>37</v>
      </c>
      <c r="P21" s="84" t="s">
        <v>91</v>
      </c>
      <c r="Q21" s="98">
        <v>10940</v>
      </c>
      <c r="R21" s="84" t="s">
        <v>21</v>
      </c>
      <c r="S21" s="17">
        <v>7</v>
      </c>
      <c r="T21" s="34">
        <f t="shared" si="4"/>
        <v>76580</v>
      </c>
    </row>
    <row r="22" spans="1:20" ht="15.75" thickBot="1">
      <c r="A22" s="2">
        <v>11</v>
      </c>
      <c r="B22" s="62" t="s">
        <v>38</v>
      </c>
      <c r="C22" s="84" t="s">
        <v>92</v>
      </c>
      <c r="D22" s="98">
        <v>7979</v>
      </c>
      <c r="E22" s="84" t="s">
        <v>108</v>
      </c>
      <c r="F22" s="17">
        <v>99</v>
      </c>
      <c r="G22" s="37">
        <f t="shared" si="0"/>
        <v>789921</v>
      </c>
      <c r="H22" s="30">
        <v>94</v>
      </c>
      <c r="I22" s="34">
        <f t="shared" si="1"/>
        <v>750026</v>
      </c>
      <c r="J22" s="30">
        <v>103.33</v>
      </c>
      <c r="K22" s="34">
        <f t="shared" si="2"/>
        <v>824470.07</v>
      </c>
      <c r="L22" s="17">
        <v>94.48</v>
      </c>
      <c r="M22" s="34">
        <f t="shared" si="3"/>
        <v>753855.92</v>
      </c>
      <c r="N22" s="2">
        <v>11</v>
      </c>
      <c r="O22" s="62" t="s">
        <v>38</v>
      </c>
      <c r="P22" s="84" t="s">
        <v>92</v>
      </c>
      <c r="Q22" s="98">
        <v>7979</v>
      </c>
      <c r="R22" s="84" t="s">
        <v>108</v>
      </c>
      <c r="S22" s="17">
        <v>118</v>
      </c>
      <c r="T22" s="34">
        <f t="shared" si="4"/>
        <v>941522</v>
      </c>
    </row>
    <row r="23" spans="1:20" ht="15.75" thickBot="1">
      <c r="A23" s="2">
        <v>12</v>
      </c>
      <c r="B23" s="63" t="s">
        <v>39</v>
      </c>
      <c r="C23" s="84" t="s">
        <v>93</v>
      </c>
      <c r="D23" s="84">
        <v>1</v>
      </c>
      <c r="E23" s="83" t="s">
        <v>16</v>
      </c>
      <c r="F23" s="22">
        <v>12000</v>
      </c>
      <c r="G23" s="38">
        <f t="shared" si="0"/>
        <v>12000</v>
      </c>
      <c r="H23" s="30">
        <v>6500</v>
      </c>
      <c r="I23" s="34">
        <f t="shared" si="1"/>
        <v>6500</v>
      </c>
      <c r="J23" s="30">
        <v>7150</v>
      </c>
      <c r="K23" s="34">
        <f t="shared" si="2"/>
        <v>7150</v>
      </c>
      <c r="L23" s="22">
        <v>6800</v>
      </c>
      <c r="M23" s="34">
        <f t="shared" si="3"/>
        <v>6800</v>
      </c>
      <c r="N23" s="2">
        <v>12</v>
      </c>
      <c r="O23" s="63" t="s">
        <v>39</v>
      </c>
      <c r="P23" s="84" t="s">
        <v>93</v>
      </c>
      <c r="Q23" s="84">
        <v>1</v>
      </c>
      <c r="R23" s="83" t="s">
        <v>16</v>
      </c>
      <c r="S23" s="22">
        <v>10000</v>
      </c>
      <c r="T23" s="34">
        <f t="shared" si="4"/>
        <v>10000</v>
      </c>
    </row>
    <row r="24" spans="1:20" ht="15.75" thickBot="1">
      <c r="A24" s="2">
        <v>13</v>
      </c>
      <c r="B24" s="63" t="s">
        <v>40</v>
      </c>
      <c r="C24" s="84" t="s">
        <v>94</v>
      </c>
      <c r="D24" s="98">
        <v>17792</v>
      </c>
      <c r="E24" s="84" t="s">
        <v>21</v>
      </c>
      <c r="F24" s="22">
        <v>2.2</v>
      </c>
      <c r="G24" s="39">
        <f t="shared" si="0"/>
        <v>39142.4</v>
      </c>
      <c r="H24" s="30">
        <v>2.4</v>
      </c>
      <c r="I24" s="34">
        <f t="shared" si="1"/>
        <v>42700.799999999996</v>
      </c>
      <c r="J24" s="30">
        <v>2.23</v>
      </c>
      <c r="K24" s="34">
        <f t="shared" si="2"/>
        <v>39676.159999999996</v>
      </c>
      <c r="L24" s="22">
        <v>2.16</v>
      </c>
      <c r="M24" s="34">
        <f t="shared" si="3"/>
        <v>38430.72</v>
      </c>
      <c r="N24" s="2">
        <v>13</v>
      </c>
      <c r="O24" s="63" t="s">
        <v>40</v>
      </c>
      <c r="P24" s="84" t="s">
        <v>94</v>
      </c>
      <c r="Q24" s="98">
        <v>17792</v>
      </c>
      <c r="R24" s="84" t="s">
        <v>21</v>
      </c>
      <c r="S24" s="22">
        <v>2.25</v>
      </c>
      <c r="T24" s="34">
        <f t="shared" si="4"/>
        <v>40032</v>
      </c>
    </row>
    <row r="25" spans="1:20" ht="15.75" thickBot="1">
      <c r="A25" s="2">
        <v>14</v>
      </c>
      <c r="B25" s="63" t="s">
        <v>41</v>
      </c>
      <c r="C25" s="84" t="s">
        <v>95</v>
      </c>
      <c r="D25" s="98">
        <v>10940</v>
      </c>
      <c r="E25" s="84" t="s">
        <v>21</v>
      </c>
      <c r="F25" s="22">
        <v>3</v>
      </c>
      <c r="G25" s="39">
        <f t="shared" si="0"/>
        <v>32820</v>
      </c>
      <c r="H25" s="30">
        <v>3.1</v>
      </c>
      <c r="I25" s="34">
        <f t="shared" si="1"/>
        <v>33914</v>
      </c>
      <c r="J25" s="30">
        <v>3.04</v>
      </c>
      <c r="K25" s="34">
        <f t="shared" si="2"/>
        <v>33257.6</v>
      </c>
      <c r="L25" s="22">
        <v>2.95</v>
      </c>
      <c r="M25" s="34">
        <f t="shared" si="3"/>
        <v>32273.000000000004</v>
      </c>
      <c r="N25" s="2">
        <v>14</v>
      </c>
      <c r="O25" s="63" t="s">
        <v>41</v>
      </c>
      <c r="P25" s="84" t="s">
        <v>95</v>
      </c>
      <c r="Q25" s="98">
        <v>10940</v>
      </c>
      <c r="R25" s="84" t="s">
        <v>21</v>
      </c>
      <c r="S25" s="22">
        <v>2.9</v>
      </c>
      <c r="T25" s="34">
        <f t="shared" si="4"/>
        <v>31726</v>
      </c>
    </row>
    <row r="26" spans="1:20" ht="15.75" thickBot="1">
      <c r="A26" s="2">
        <v>15</v>
      </c>
      <c r="B26" s="63" t="s">
        <v>42</v>
      </c>
      <c r="C26" s="84" t="s">
        <v>96</v>
      </c>
      <c r="D26" s="98">
        <v>1091</v>
      </c>
      <c r="E26" s="84" t="s">
        <v>22</v>
      </c>
      <c r="F26" s="23">
        <v>4.5</v>
      </c>
      <c r="G26" s="39">
        <f>D26*F26</f>
        <v>4909.5</v>
      </c>
      <c r="H26" s="30">
        <v>7</v>
      </c>
      <c r="I26" s="34">
        <f t="shared" si="1"/>
        <v>7637</v>
      </c>
      <c r="J26" s="30">
        <v>6.6</v>
      </c>
      <c r="K26" s="34">
        <f t="shared" si="2"/>
        <v>7200.599999999999</v>
      </c>
      <c r="L26" s="23">
        <v>6.18</v>
      </c>
      <c r="M26" s="34">
        <f t="shared" si="3"/>
        <v>6742.38</v>
      </c>
      <c r="N26" s="2">
        <v>15</v>
      </c>
      <c r="O26" s="63" t="s">
        <v>42</v>
      </c>
      <c r="P26" s="84" t="s">
        <v>96</v>
      </c>
      <c r="Q26" s="98">
        <v>1091</v>
      </c>
      <c r="R26" s="84" t="s">
        <v>22</v>
      </c>
      <c r="S26" s="23">
        <v>10</v>
      </c>
      <c r="T26" s="34">
        <f t="shared" si="4"/>
        <v>10910</v>
      </c>
    </row>
    <row r="27" spans="1:20" ht="15.75" thickBot="1">
      <c r="A27" s="2">
        <v>16</v>
      </c>
      <c r="B27" s="63" t="s">
        <v>43</v>
      </c>
      <c r="C27" s="84" t="s">
        <v>96</v>
      </c>
      <c r="D27" s="84">
        <v>244</v>
      </c>
      <c r="E27" s="84" t="s">
        <v>22</v>
      </c>
      <c r="F27" s="23">
        <v>12</v>
      </c>
      <c r="G27" s="38">
        <f>SUM(D27*F27)</f>
        <v>2928</v>
      </c>
      <c r="H27" s="30">
        <v>14</v>
      </c>
      <c r="I27" s="34">
        <f t="shared" si="1"/>
        <v>3416</v>
      </c>
      <c r="J27" s="30">
        <v>9.85</v>
      </c>
      <c r="K27" s="34">
        <f t="shared" si="2"/>
        <v>2403.4</v>
      </c>
      <c r="L27" s="23">
        <v>12.12</v>
      </c>
      <c r="M27" s="34">
        <f t="shared" si="3"/>
        <v>2957.2799999999997</v>
      </c>
      <c r="N27" s="2">
        <v>16</v>
      </c>
      <c r="O27" s="63" t="s">
        <v>43</v>
      </c>
      <c r="P27" s="84" t="s">
        <v>96</v>
      </c>
      <c r="Q27" s="84">
        <v>244</v>
      </c>
      <c r="R27" s="84" t="s">
        <v>22</v>
      </c>
      <c r="S27" s="23">
        <v>17</v>
      </c>
      <c r="T27" s="34">
        <f t="shared" si="4"/>
        <v>4148</v>
      </c>
    </row>
    <row r="28" spans="1:20" ht="15.75" thickBot="1">
      <c r="A28" s="2">
        <v>17</v>
      </c>
      <c r="B28" s="63" t="s">
        <v>44</v>
      </c>
      <c r="C28" s="84" t="s">
        <v>96</v>
      </c>
      <c r="D28" s="84">
        <v>414</v>
      </c>
      <c r="E28" s="84" t="s">
        <v>18</v>
      </c>
      <c r="F28" s="22">
        <v>41</v>
      </c>
      <c r="G28" s="38">
        <f>D28*F28</f>
        <v>16974</v>
      </c>
      <c r="H28" s="30">
        <v>22</v>
      </c>
      <c r="I28" s="34">
        <f t="shared" si="1"/>
        <v>9108</v>
      </c>
      <c r="J28" s="30">
        <v>35.09</v>
      </c>
      <c r="K28" s="34">
        <f t="shared" si="2"/>
        <v>14527.260000000002</v>
      </c>
      <c r="L28" s="22">
        <v>59.05</v>
      </c>
      <c r="M28" s="34">
        <f t="shared" si="3"/>
        <v>24446.699999999997</v>
      </c>
      <c r="N28" s="2">
        <v>17</v>
      </c>
      <c r="O28" s="63" t="s">
        <v>44</v>
      </c>
      <c r="P28" s="84" t="s">
        <v>96</v>
      </c>
      <c r="Q28" s="84">
        <v>414</v>
      </c>
      <c r="R28" s="84" t="s">
        <v>18</v>
      </c>
      <c r="S28" s="22">
        <v>40</v>
      </c>
      <c r="T28" s="34">
        <f t="shared" si="4"/>
        <v>16560</v>
      </c>
    </row>
    <row r="29" spans="1:20" ht="15.75" thickBot="1">
      <c r="A29" s="3">
        <v>18</v>
      </c>
      <c r="B29" s="63" t="s">
        <v>45</v>
      </c>
      <c r="C29" s="84" t="s">
        <v>96</v>
      </c>
      <c r="D29" s="84">
        <v>377</v>
      </c>
      <c r="E29" s="84" t="s">
        <v>22</v>
      </c>
      <c r="F29" s="24">
        <v>13.5</v>
      </c>
      <c r="G29" s="40">
        <f aca="true" t="shared" si="5" ref="G29:G41">SUM(D29*F29)</f>
        <v>5089.5</v>
      </c>
      <c r="H29" s="30">
        <v>19</v>
      </c>
      <c r="I29" s="34">
        <f t="shared" si="1"/>
        <v>7163</v>
      </c>
      <c r="J29" s="30">
        <v>18.15</v>
      </c>
      <c r="K29" s="34">
        <f t="shared" si="2"/>
        <v>6842.549999999999</v>
      </c>
      <c r="L29" s="24">
        <v>19.62</v>
      </c>
      <c r="M29" s="34">
        <f t="shared" si="3"/>
        <v>7396.740000000001</v>
      </c>
      <c r="N29" s="3">
        <v>18</v>
      </c>
      <c r="O29" s="63" t="s">
        <v>45</v>
      </c>
      <c r="P29" s="84" t="s">
        <v>96</v>
      </c>
      <c r="Q29" s="84">
        <v>377</v>
      </c>
      <c r="R29" s="84" t="s">
        <v>22</v>
      </c>
      <c r="S29" s="24">
        <v>20</v>
      </c>
      <c r="T29" s="34">
        <f t="shared" si="4"/>
        <v>7540</v>
      </c>
    </row>
    <row r="30" spans="1:20" ht="15.75" thickBot="1">
      <c r="A30" s="3">
        <v>19</v>
      </c>
      <c r="B30" s="63" t="s">
        <v>46</v>
      </c>
      <c r="C30" s="84" t="s">
        <v>96</v>
      </c>
      <c r="D30" s="84">
        <v>13</v>
      </c>
      <c r="E30" s="84" t="s">
        <v>18</v>
      </c>
      <c r="F30" s="24">
        <v>75</v>
      </c>
      <c r="G30" s="41">
        <f t="shared" si="5"/>
        <v>975</v>
      </c>
      <c r="H30" s="30">
        <v>120</v>
      </c>
      <c r="I30" s="34">
        <f t="shared" si="1"/>
        <v>1560</v>
      </c>
      <c r="J30" s="30">
        <v>56.1</v>
      </c>
      <c r="K30" s="34">
        <f t="shared" si="2"/>
        <v>729.3000000000001</v>
      </c>
      <c r="L30" s="24">
        <v>70</v>
      </c>
      <c r="M30" s="34">
        <f t="shared" si="3"/>
        <v>910</v>
      </c>
      <c r="N30" s="3">
        <v>19</v>
      </c>
      <c r="O30" s="63" t="s">
        <v>46</v>
      </c>
      <c r="P30" s="84" t="s">
        <v>96</v>
      </c>
      <c r="Q30" s="84">
        <v>13</v>
      </c>
      <c r="R30" s="84" t="s">
        <v>18</v>
      </c>
      <c r="S30" s="24">
        <v>75</v>
      </c>
      <c r="T30" s="34">
        <f t="shared" si="4"/>
        <v>975</v>
      </c>
    </row>
    <row r="31" spans="1:20" ht="15.75" thickBot="1">
      <c r="A31" s="3">
        <v>20</v>
      </c>
      <c r="B31" s="63" t="s">
        <v>47</v>
      </c>
      <c r="C31" s="84" t="s">
        <v>96</v>
      </c>
      <c r="D31" s="84">
        <v>44</v>
      </c>
      <c r="E31" s="84" t="s">
        <v>19</v>
      </c>
      <c r="F31" s="24">
        <v>2050</v>
      </c>
      <c r="G31" s="40">
        <f t="shared" si="5"/>
        <v>90200</v>
      </c>
      <c r="H31" s="30">
        <v>1400</v>
      </c>
      <c r="I31" s="34">
        <f t="shared" si="1"/>
        <v>61600</v>
      </c>
      <c r="J31" s="30">
        <v>1760</v>
      </c>
      <c r="K31" s="34">
        <f t="shared" si="2"/>
        <v>77440</v>
      </c>
      <c r="L31" s="24">
        <v>2810</v>
      </c>
      <c r="M31" s="34">
        <f t="shared" si="3"/>
        <v>123640</v>
      </c>
      <c r="N31" s="3">
        <v>20</v>
      </c>
      <c r="O31" s="63" t="s">
        <v>47</v>
      </c>
      <c r="P31" s="84" t="s">
        <v>96</v>
      </c>
      <c r="Q31" s="84">
        <v>44</v>
      </c>
      <c r="R31" s="84" t="s">
        <v>19</v>
      </c>
      <c r="S31" s="24">
        <v>2100</v>
      </c>
      <c r="T31" s="34">
        <f t="shared" si="4"/>
        <v>92400</v>
      </c>
    </row>
    <row r="32" spans="1:20" ht="15.75" thickBot="1">
      <c r="A32" s="3">
        <v>21</v>
      </c>
      <c r="B32" s="62" t="s">
        <v>48</v>
      </c>
      <c r="C32" s="84" t="s">
        <v>96</v>
      </c>
      <c r="D32" s="84">
        <v>2</v>
      </c>
      <c r="E32" s="84" t="s">
        <v>19</v>
      </c>
      <c r="F32" s="24">
        <v>2050</v>
      </c>
      <c r="G32" s="40">
        <f t="shared" si="5"/>
        <v>4100</v>
      </c>
      <c r="H32" s="30">
        <v>2000</v>
      </c>
      <c r="I32" s="34">
        <f t="shared" si="1"/>
        <v>4000</v>
      </c>
      <c r="J32" s="30">
        <v>1430</v>
      </c>
      <c r="K32" s="34">
        <f t="shared" si="2"/>
        <v>2860</v>
      </c>
      <c r="L32" s="24">
        <v>2900</v>
      </c>
      <c r="M32" s="34">
        <f t="shared" si="3"/>
        <v>5800</v>
      </c>
      <c r="N32" s="3">
        <v>21</v>
      </c>
      <c r="O32" s="62" t="s">
        <v>48</v>
      </c>
      <c r="P32" s="84" t="s">
        <v>96</v>
      </c>
      <c r="Q32" s="84">
        <v>2</v>
      </c>
      <c r="R32" s="84" t="s">
        <v>19</v>
      </c>
      <c r="S32" s="24">
        <v>750</v>
      </c>
      <c r="T32" s="34">
        <f t="shared" si="4"/>
        <v>1500</v>
      </c>
    </row>
    <row r="33" spans="1:20" ht="26.25" thickBot="1">
      <c r="A33" s="3">
        <v>22</v>
      </c>
      <c r="B33" s="63" t="s">
        <v>49</v>
      </c>
      <c r="C33" s="84" t="s">
        <v>97</v>
      </c>
      <c r="D33" s="84">
        <v>70</v>
      </c>
      <c r="E33" s="84" t="s">
        <v>19</v>
      </c>
      <c r="F33" s="24">
        <v>470</v>
      </c>
      <c r="G33" s="40">
        <f t="shared" si="5"/>
        <v>32900</v>
      </c>
      <c r="H33" s="30">
        <v>600</v>
      </c>
      <c r="I33" s="34">
        <f t="shared" si="1"/>
        <v>42000</v>
      </c>
      <c r="J33" s="30">
        <v>715</v>
      </c>
      <c r="K33" s="34">
        <f t="shared" si="2"/>
        <v>50050</v>
      </c>
      <c r="L33" s="24">
        <v>386</v>
      </c>
      <c r="M33" s="34">
        <f t="shared" si="3"/>
        <v>27020</v>
      </c>
      <c r="N33" s="3">
        <v>22</v>
      </c>
      <c r="O33" s="63" t="s">
        <v>49</v>
      </c>
      <c r="P33" s="84" t="s">
        <v>97</v>
      </c>
      <c r="Q33" s="84">
        <v>70</v>
      </c>
      <c r="R33" s="84" t="s">
        <v>19</v>
      </c>
      <c r="S33" s="17">
        <v>225</v>
      </c>
      <c r="T33" s="34">
        <f t="shared" si="4"/>
        <v>15750</v>
      </c>
    </row>
    <row r="34" spans="1:20" ht="15.75" thickBot="1">
      <c r="A34" s="3">
        <v>23</v>
      </c>
      <c r="B34" s="63" t="s">
        <v>50</v>
      </c>
      <c r="C34" s="84" t="s">
        <v>97</v>
      </c>
      <c r="D34" s="84">
        <v>56</v>
      </c>
      <c r="E34" s="84" t="s">
        <v>19</v>
      </c>
      <c r="F34" s="24">
        <v>300</v>
      </c>
      <c r="G34" s="41">
        <f t="shared" si="5"/>
        <v>16800</v>
      </c>
      <c r="H34" s="30">
        <v>800</v>
      </c>
      <c r="I34" s="34">
        <f t="shared" si="1"/>
        <v>44800</v>
      </c>
      <c r="J34" s="30">
        <v>522.5</v>
      </c>
      <c r="K34" s="34">
        <f t="shared" si="2"/>
        <v>29260</v>
      </c>
      <c r="L34" s="24">
        <v>644</v>
      </c>
      <c r="M34" s="34">
        <f t="shared" si="3"/>
        <v>36064</v>
      </c>
      <c r="N34" s="3">
        <v>23</v>
      </c>
      <c r="O34" s="63" t="s">
        <v>50</v>
      </c>
      <c r="P34" s="84" t="s">
        <v>97</v>
      </c>
      <c r="Q34" s="84">
        <v>56</v>
      </c>
      <c r="R34" s="84" t="s">
        <v>19</v>
      </c>
      <c r="S34" s="24">
        <v>325</v>
      </c>
      <c r="T34" s="34">
        <f t="shared" si="4"/>
        <v>18200</v>
      </c>
    </row>
    <row r="35" spans="1:20" ht="15.75" thickBot="1">
      <c r="A35" s="3">
        <v>24</v>
      </c>
      <c r="B35" s="62" t="s">
        <v>51</v>
      </c>
      <c r="C35" s="83" t="s">
        <v>97</v>
      </c>
      <c r="D35" s="83">
        <v>14</v>
      </c>
      <c r="E35" s="83" t="s">
        <v>19</v>
      </c>
      <c r="F35" s="24">
        <v>305</v>
      </c>
      <c r="G35" s="54">
        <f t="shared" si="5"/>
        <v>4270</v>
      </c>
      <c r="H35" s="17">
        <v>320</v>
      </c>
      <c r="I35" s="55">
        <f t="shared" si="1"/>
        <v>4480</v>
      </c>
      <c r="J35" s="17">
        <v>495</v>
      </c>
      <c r="K35" s="55">
        <f t="shared" si="2"/>
        <v>6930</v>
      </c>
      <c r="L35" s="24">
        <v>283</v>
      </c>
      <c r="M35" s="55">
        <f t="shared" si="3"/>
        <v>3962</v>
      </c>
      <c r="N35" s="3">
        <v>24</v>
      </c>
      <c r="O35" s="62" t="s">
        <v>51</v>
      </c>
      <c r="P35" s="83" t="s">
        <v>97</v>
      </c>
      <c r="Q35" s="83">
        <v>14</v>
      </c>
      <c r="R35" s="83" t="s">
        <v>19</v>
      </c>
      <c r="S35" s="24">
        <v>200</v>
      </c>
      <c r="T35" s="55">
        <f t="shared" si="4"/>
        <v>2800</v>
      </c>
    </row>
    <row r="36" spans="1:20" ht="15.75" thickBot="1">
      <c r="A36" s="3">
        <v>25</v>
      </c>
      <c r="B36" s="63" t="s">
        <v>52</v>
      </c>
      <c r="C36" s="84" t="s">
        <v>97</v>
      </c>
      <c r="D36" s="84">
        <v>3</v>
      </c>
      <c r="E36" s="84" t="s">
        <v>19</v>
      </c>
      <c r="F36" s="24">
        <v>60</v>
      </c>
      <c r="G36" s="54">
        <f t="shared" si="5"/>
        <v>180</v>
      </c>
      <c r="H36" s="17">
        <v>650</v>
      </c>
      <c r="I36" s="55">
        <f t="shared" si="1"/>
        <v>1950</v>
      </c>
      <c r="J36" s="17">
        <v>220</v>
      </c>
      <c r="K36" s="55">
        <f t="shared" si="2"/>
        <v>660</v>
      </c>
      <c r="L36" s="24">
        <v>550</v>
      </c>
      <c r="M36" s="55">
        <f t="shared" si="3"/>
        <v>1650</v>
      </c>
      <c r="N36" s="3">
        <v>25</v>
      </c>
      <c r="O36" s="63" t="s">
        <v>52</v>
      </c>
      <c r="P36" s="84" t="s">
        <v>97</v>
      </c>
      <c r="Q36" s="84">
        <v>3</v>
      </c>
      <c r="R36" s="84" t="s">
        <v>19</v>
      </c>
      <c r="S36" s="24">
        <v>300</v>
      </c>
      <c r="T36" s="55">
        <f t="shared" si="4"/>
        <v>900</v>
      </c>
    </row>
    <row r="37" spans="1:20" ht="15.75" thickBot="1">
      <c r="A37" s="3">
        <v>26</v>
      </c>
      <c r="B37" s="63" t="s">
        <v>53</v>
      </c>
      <c r="C37" s="84" t="s">
        <v>98</v>
      </c>
      <c r="D37" s="84">
        <v>70</v>
      </c>
      <c r="E37" s="84" t="s">
        <v>19</v>
      </c>
      <c r="F37" s="24">
        <v>15.6</v>
      </c>
      <c r="G37" s="54">
        <f t="shared" si="5"/>
        <v>1092</v>
      </c>
      <c r="H37" s="17">
        <v>10</v>
      </c>
      <c r="I37" s="55">
        <f t="shared" si="1"/>
        <v>700</v>
      </c>
      <c r="J37" s="17">
        <v>11</v>
      </c>
      <c r="K37" s="55">
        <f t="shared" si="2"/>
        <v>770</v>
      </c>
      <c r="L37" s="24">
        <v>10.5</v>
      </c>
      <c r="M37" s="55">
        <f t="shared" si="3"/>
        <v>735</v>
      </c>
      <c r="N37" s="3">
        <v>26</v>
      </c>
      <c r="O37" s="63" t="s">
        <v>53</v>
      </c>
      <c r="P37" s="84" t="s">
        <v>98</v>
      </c>
      <c r="Q37" s="84">
        <v>70</v>
      </c>
      <c r="R37" s="84" t="s">
        <v>19</v>
      </c>
      <c r="S37" s="24">
        <v>15</v>
      </c>
      <c r="T37" s="55">
        <f t="shared" si="4"/>
        <v>1050</v>
      </c>
    </row>
    <row r="38" spans="1:20" ht="15.75" thickBot="1">
      <c r="A38" s="3">
        <v>27</v>
      </c>
      <c r="B38" s="63" t="s">
        <v>54</v>
      </c>
      <c r="C38" s="84" t="s">
        <v>98</v>
      </c>
      <c r="D38" s="84">
        <v>29</v>
      </c>
      <c r="E38" s="84" t="s">
        <v>19</v>
      </c>
      <c r="F38" s="24">
        <v>114</v>
      </c>
      <c r="G38" s="54">
        <f t="shared" si="5"/>
        <v>3306</v>
      </c>
      <c r="H38" s="17">
        <v>160</v>
      </c>
      <c r="I38" s="55">
        <f t="shared" si="1"/>
        <v>4640</v>
      </c>
      <c r="J38" s="17">
        <v>88</v>
      </c>
      <c r="K38" s="55">
        <f t="shared" si="2"/>
        <v>2552</v>
      </c>
      <c r="L38" s="24">
        <v>84</v>
      </c>
      <c r="M38" s="55">
        <f t="shared" si="3"/>
        <v>2436</v>
      </c>
      <c r="N38" s="3">
        <v>27</v>
      </c>
      <c r="O38" s="63" t="s">
        <v>54</v>
      </c>
      <c r="P38" s="84" t="s">
        <v>98</v>
      </c>
      <c r="Q38" s="84">
        <v>29</v>
      </c>
      <c r="R38" s="84" t="s">
        <v>19</v>
      </c>
      <c r="S38" s="24">
        <v>120</v>
      </c>
      <c r="T38" s="55">
        <f t="shared" si="4"/>
        <v>3480</v>
      </c>
    </row>
    <row r="39" spans="1:20" ht="15.75" thickBot="1">
      <c r="A39" s="3">
        <v>28</v>
      </c>
      <c r="B39" s="63" t="s">
        <v>55</v>
      </c>
      <c r="C39" s="84" t="s">
        <v>98</v>
      </c>
      <c r="D39" s="98">
        <v>1055</v>
      </c>
      <c r="E39" s="84" t="s">
        <v>18</v>
      </c>
      <c r="F39" s="24">
        <v>0.8</v>
      </c>
      <c r="G39" s="54">
        <f t="shared" si="5"/>
        <v>844</v>
      </c>
      <c r="H39" s="17">
        <v>1</v>
      </c>
      <c r="I39" s="55">
        <f t="shared" si="1"/>
        <v>1055</v>
      </c>
      <c r="J39" s="17">
        <v>1.1</v>
      </c>
      <c r="K39" s="55">
        <f t="shared" si="2"/>
        <v>1160.5</v>
      </c>
      <c r="L39" s="24">
        <v>1.05</v>
      </c>
      <c r="M39" s="55">
        <f t="shared" si="3"/>
        <v>1107.75</v>
      </c>
      <c r="N39" s="3">
        <v>28</v>
      </c>
      <c r="O39" s="63" t="s">
        <v>55</v>
      </c>
      <c r="P39" s="84" t="s">
        <v>98</v>
      </c>
      <c r="Q39" s="98">
        <v>1055</v>
      </c>
      <c r="R39" s="84" t="s">
        <v>18</v>
      </c>
      <c r="S39" s="24">
        <v>0.8</v>
      </c>
      <c r="T39" s="55">
        <f t="shared" si="4"/>
        <v>844</v>
      </c>
    </row>
    <row r="40" spans="1:20" ht="15.75" thickBot="1">
      <c r="A40" s="3">
        <v>29</v>
      </c>
      <c r="B40" s="63" t="s">
        <v>56</v>
      </c>
      <c r="C40" s="84" t="s">
        <v>98</v>
      </c>
      <c r="D40" s="84">
        <v>565</v>
      </c>
      <c r="E40" s="84" t="s">
        <v>18</v>
      </c>
      <c r="F40" s="24">
        <v>2.1</v>
      </c>
      <c r="G40" s="54">
        <f t="shared" si="5"/>
        <v>1186.5</v>
      </c>
      <c r="H40" s="17">
        <v>2</v>
      </c>
      <c r="I40" s="55">
        <f t="shared" si="1"/>
        <v>1130</v>
      </c>
      <c r="J40" s="17">
        <v>1.93</v>
      </c>
      <c r="K40" s="55">
        <f t="shared" si="2"/>
        <v>1090.45</v>
      </c>
      <c r="L40" s="24">
        <v>1.85</v>
      </c>
      <c r="M40" s="55">
        <f t="shared" si="3"/>
        <v>1045.25</v>
      </c>
      <c r="N40" s="3">
        <v>29</v>
      </c>
      <c r="O40" s="63" t="s">
        <v>56</v>
      </c>
      <c r="P40" s="84" t="s">
        <v>98</v>
      </c>
      <c r="Q40" s="84">
        <v>565</v>
      </c>
      <c r="R40" s="84" t="s">
        <v>18</v>
      </c>
      <c r="S40" s="24">
        <v>2</v>
      </c>
      <c r="T40" s="55">
        <f t="shared" si="4"/>
        <v>1130</v>
      </c>
    </row>
    <row r="41" spans="1:26" ht="15.75" thickBot="1">
      <c r="A41" s="3">
        <v>30</v>
      </c>
      <c r="B41" s="63" t="s">
        <v>57</v>
      </c>
      <c r="C41" s="84" t="s">
        <v>98</v>
      </c>
      <c r="D41" s="84">
        <v>635</v>
      </c>
      <c r="E41" s="84" t="s">
        <v>18</v>
      </c>
      <c r="F41" s="24">
        <v>3.4</v>
      </c>
      <c r="G41" s="54">
        <f t="shared" si="5"/>
        <v>2159</v>
      </c>
      <c r="H41" s="17">
        <v>3</v>
      </c>
      <c r="I41" s="55">
        <f t="shared" si="1"/>
        <v>1905</v>
      </c>
      <c r="J41" s="17">
        <v>2.64</v>
      </c>
      <c r="K41" s="55">
        <f t="shared" si="2"/>
        <v>1676.4</v>
      </c>
      <c r="L41" s="24">
        <v>2.52</v>
      </c>
      <c r="M41" s="55">
        <f t="shared" si="3"/>
        <v>1600.2</v>
      </c>
      <c r="N41" s="3">
        <v>30</v>
      </c>
      <c r="O41" s="63" t="s">
        <v>57</v>
      </c>
      <c r="P41" s="84" t="s">
        <v>98</v>
      </c>
      <c r="Q41" s="84">
        <v>635</v>
      </c>
      <c r="R41" s="84" t="s">
        <v>18</v>
      </c>
      <c r="S41" s="24">
        <v>3.25</v>
      </c>
      <c r="T41" s="55">
        <f t="shared" si="4"/>
        <v>2063.75</v>
      </c>
      <c r="U41" s="56"/>
      <c r="V41" s="89"/>
      <c r="W41" s="56"/>
      <c r="X41" s="56"/>
      <c r="Y41" s="56"/>
      <c r="Z41" s="89"/>
    </row>
    <row r="42" spans="1:26" ht="15.75" thickBot="1">
      <c r="A42" s="3"/>
      <c r="B42" s="65"/>
      <c r="C42" s="8"/>
      <c r="D42" s="20"/>
      <c r="E42" s="20"/>
      <c r="F42" s="87"/>
      <c r="H42" s="88"/>
      <c r="I42" s="44"/>
      <c r="J42" s="88"/>
      <c r="K42" s="44"/>
      <c r="L42" s="88"/>
      <c r="M42" s="44"/>
      <c r="N42" s="45" t="s">
        <v>23</v>
      </c>
      <c r="S42" s="88"/>
      <c r="T42" s="44"/>
      <c r="U42" s="89"/>
      <c r="V42" s="90"/>
      <c r="W42" s="89"/>
      <c r="X42" s="90"/>
      <c r="Y42" s="89"/>
      <c r="Z42" s="91"/>
    </row>
    <row r="43" spans="2:26" ht="16.5" thickBot="1" thickTop="1">
      <c r="B43" s="14"/>
      <c r="C43" s="74"/>
      <c r="G43" s="44"/>
      <c r="H43" s="19"/>
      <c r="I43" s="19">
        <f>SUM(I42:I42)</f>
        <v>0</v>
      </c>
      <c r="J43" s="19"/>
      <c r="K43" s="19"/>
      <c r="L43" s="19"/>
      <c r="M43" s="19"/>
      <c r="O43" s="14"/>
      <c r="P43" s="74"/>
      <c r="Q43" s="66"/>
      <c r="R43" s="7"/>
      <c r="S43" s="19"/>
      <c r="T43" s="19"/>
      <c r="U43" s="19"/>
      <c r="V43" s="19">
        <f>SUM(V42:V42)</f>
        <v>0</v>
      </c>
      <c r="W43" s="19"/>
      <c r="X43" s="19"/>
      <c r="Y43" s="19"/>
      <c r="Z43" s="19"/>
    </row>
    <row r="44" spans="2:26" ht="15">
      <c r="B44" s="14"/>
      <c r="C44" s="74"/>
      <c r="G44" s="42">
        <f>SUM(G43)</f>
        <v>0</v>
      </c>
      <c r="H44" s="19"/>
      <c r="I44" s="42">
        <f>SUM(I42:I42)</f>
        <v>0</v>
      </c>
      <c r="J44" s="19"/>
      <c r="K44" s="42">
        <f>SUM(K42:K42)</f>
        <v>0</v>
      </c>
      <c r="L44" s="19"/>
      <c r="M44" s="42">
        <f>SUM(M42:M42)</f>
        <v>0</v>
      </c>
      <c r="O44" s="14"/>
      <c r="P44" s="74"/>
      <c r="Q44" s="66"/>
      <c r="R44" s="7"/>
      <c r="S44" s="19"/>
      <c r="T44" s="42">
        <f>SUM(T42:T42)</f>
        <v>0</v>
      </c>
      <c r="U44" s="19"/>
      <c r="V44" s="42">
        <f>SUM(V42:V42)</f>
        <v>0</v>
      </c>
      <c r="W44" s="19"/>
      <c r="X44" s="42">
        <f>SUM(X42:X42)</f>
        <v>0</v>
      </c>
      <c r="Y44" s="19"/>
      <c r="Z44" s="42">
        <f>SUM(Z42:Z42)</f>
        <v>0</v>
      </c>
    </row>
    <row r="45" spans="2:26" ht="15">
      <c r="B45" s="14"/>
      <c r="C45" s="74"/>
      <c r="G45" s="42"/>
      <c r="H45" s="19"/>
      <c r="I45" s="42"/>
      <c r="J45" s="19"/>
      <c r="K45" s="42"/>
      <c r="L45" s="19"/>
      <c r="M45" s="42"/>
      <c r="O45" s="14"/>
      <c r="P45" s="74"/>
      <c r="Q45" s="66"/>
      <c r="R45" s="7"/>
      <c r="S45" s="19"/>
      <c r="T45" s="42"/>
      <c r="U45" s="19"/>
      <c r="V45" s="42"/>
      <c r="W45" s="19"/>
      <c r="X45" s="42"/>
      <c r="Y45" s="19"/>
      <c r="Z45" s="42"/>
    </row>
    <row r="46" spans="1:26" ht="15.75">
      <c r="A46" s="116" t="s">
        <v>0</v>
      </c>
      <c r="B46" s="117"/>
      <c r="C46" s="70"/>
      <c r="F46" s="32"/>
      <c r="G46" s="32"/>
      <c r="H46" s="46"/>
      <c r="I46" s="46"/>
      <c r="J46" s="46"/>
      <c r="K46" s="46"/>
      <c r="L46" s="46"/>
      <c r="M46" s="46"/>
      <c r="N46" s="51" t="s">
        <v>0</v>
      </c>
      <c r="O46" s="9"/>
      <c r="P46" s="70"/>
      <c r="Q46" s="66"/>
      <c r="R46" s="7"/>
      <c r="S46" s="46"/>
      <c r="T46" s="46"/>
      <c r="U46" s="46"/>
      <c r="V46" s="46"/>
      <c r="W46" s="46"/>
      <c r="X46" s="46"/>
      <c r="Y46" s="46"/>
      <c r="Z46" s="46"/>
    </row>
    <row r="47" spans="1:26" ht="18.75">
      <c r="A47" s="118" t="s">
        <v>25</v>
      </c>
      <c r="B47" s="119"/>
      <c r="C47" s="71"/>
      <c r="F47" s="32"/>
      <c r="G47" s="32"/>
      <c r="H47" s="46"/>
      <c r="I47" s="46"/>
      <c r="J47" s="46"/>
      <c r="K47" s="46"/>
      <c r="L47" s="46"/>
      <c r="M47" s="46"/>
      <c r="N47" s="53" t="s">
        <v>25</v>
      </c>
      <c r="O47" s="52"/>
      <c r="P47" s="71"/>
      <c r="Q47" s="66"/>
      <c r="R47" s="7"/>
      <c r="S47" s="46"/>
      <c r="T47" s="46"/>
      <c r="U47" s="46"/>
      <c r="V47" s="46"/>
      <c r="W47" s="46"/>
      <c r="X47" s="46"/>
      <c r="Y47" s="46"/>
      <c r="Z47" s="46"/>
    </row>
    <row r="48" spans="1:26" ht="18">
      <c r="A48" s="1"/>
      <c r="B48" s="9"/>
      <c r="C48" s="70"/>
      <c r="D48" s="106"/>
      <c r="E48" s="107"/>
      <c r="F48" s="107"/>
      <c r="G48" s="107"/>
      <c r="H48" s="107"/>
      <c r="I48" s="108"/>
      <c r="J48" s="46"/>
      <c r="K48" s="46"/>
      <c r="L48" s="46"/>
      <c r="M48" s="46"/>
      <c r="N48" s="1"/>
      <c r="O48" s="9"/>
      <c r="P48" s="70"/>
      <c r="Q48" s="106"/>
      <c r="R48" s="107"/>
      <c r="S48" s="107"/>
      <c r="T48" s="107"/>
      <c r="U48" s="107"/>
      <c r="V48" s="108"/>
      <c r="W48" s="46"/>
      <c r="X48" s="46"/>
      <c r="Y48" s="46"/>
      <c r="Z48" s="46"/>
    </row>
    <row r="49" spans="1:26" ht="15.75" hidden="1">
      <c r="A49" s="1"/>
      <c r="B49" s="9"/>
      <c r="C49" s="70"/>
      <c r="F49" s="32"/>
      <c r="G49" s="32"/>
      <c r="H49" s="46"/>
      <c r="I49" s="46"/>
      <c r="J49" s="46"/>
      <c r="K49" s="46"/>
      <c r="L49" s="46"/>
      <c r="M49" s="46"/>
      <c r="N49" s="1"/>
      <c r="O49" s="9"/>
      <c r="P49" s="70"/>
      <c r="Q49" s="66"/>
      <c r="R49" s="7"/>
      <c r="S49" s="46"/>
      <c r="T49" s="46"/>
      <c r="U49" s="46"/>
      <c r="V49" s="46"/>
      <c r="W49" s="46"/>
      <c r="X49" s="46"/>
      <c r="Y49" s="46"/>
      <c r="Z49" s="46"/>
    </row>
    <row r="50" spans="1:26" ht="15.75">
      <c r="A50" s="118" t="s">
        <v>27</v>
      </c>
      <c r="B50" s="119"/>
      <c r="C50" s="70"/>
      <c r="F50" s="32"/>
      <c r="G50" s="32"/>
      <c r="H50" s="46"/>
      <c r="I50" s="46"/>
      <c r="J50" s="46"/>
      <c r="K50" s="46"/>
      <c r="L50" s="46"/>
      <c r="M50" s="46"/>
      <c r="N50" s="53" t="s">
        <v>27</v>
      </c>
      <c r="O50" s="9"/>
      <c r="P50" s="70"/>
      <c r="Q50" s="66"/>
      <c r="R50" s="7"/>
      <c r="S50" s="46"/>
      <c r="T50" s="46"/>
      <c r="U50" s="46"/>
      <c r="V50" s="46"/>
      <c r="W50" s="46"/>
      <c r="X50" s="46"/>
      <c r="Y50" s="46"/>
      <c r="Z50" s="46"/>
    </row>
    <row r="51" spans="8:26" ht="15.75" thickBot="1">
      <c r="H51" s="19"/>
      <c r="I51" s="19"/>
      <c r="J51" s="19"/>
      <c r="K51" s="19"/>
      <c r="L51" s="19"/>
      <c r="M51" s="19"/>
      <c r="O51" s="13"/>
      <c r="P51" s="75"/>
      <c r="Q51" s="66"/>
      <c r="R51" s="7"/>
      <c r="S51" s="19"/>
      <c r="T51" s="19"/>
      <c r="U51" s="19"/>
      <c r="V51" s="19"/>
      <c r="W51" s="19"/>
      <c r="X51" s="19"/>
      <c r="Y51" s="19"/>
      <c r="Z51" s="19"/>
    </row>
    <row r="52" spans="1:26" ht="15.75">
      <c r="A52" s="118"/>
      <c r="B52" s="120"/>
      <c r="C52" s="76"/>
      <c r="D52" s="67"/>
      <c r="E52" s="15"/>
      <c r="F52" s="123" t="s">
        <v>131</v>
      </c>
      <c r="G52" s="103"/>
      <c r="H52" s="121" t="s">
        <v>132</v>
      </c>
      <c r="I52" s="122"/>
      <c r="J52" s="121" t="s">
        <v>133</v>
      </c>
      <c r="K52" s="122"/>
      <c r="L52" s="121" t="s">
        <v>134</v>
      </c>
      <c r="M52" s="122"/>
      <c r="N52" s="118"/>
      <c r="O52" s="120"/>
      <c r="P52" s="76"/>
      <c r="Q52" s="67"/>
      <c r="R52" s="15"/>
      <c r="S52" s="135" t="s">
        <v>135</v>
      </c>
      <c r="T52" s="136"/>
      <c r="U52" s="129"/>
      <c r="V52" s="130"/>
      <c r="W52" s="129"/>
      <c r="X52" s="130"/>
      <c r="Y52" s="129"/>
      <c r="Z52" s="130"/>
    </row>
    <row r="53" spans="1:26" ht="15">
      <c r="A53" s="4"/>
      <c r="B53" s="10"/>
      <c r="C53" s="72"/>
      <c r="D53" s="68"/>
      <c r="E53" s="11"/>
      <c r="F53" s="33" t="s">
        <v>1</v>
      </c>
      <c r="G53" s="33" t="s">
        <v>1</v>
      </c>
      <c r="H53" s="47" t="s">
        <v>2</v>
      </c>
      <c r="I53" s="47" t="s">
        <v>3</v>
      </c>
      <c r="J53" s="47" t="s">
        <v>4</v>
      </c>
      <c r="K53" s="48" t="s">
        <v>4</v>
      </c>
      <c r="L53" s="47" t="s">
        <v>24</v>
      </c>
      <c r="M53" s="48" t="s">
        <v>24</v>
      </c>
      <c r="N53" s="4"/>
      <c r="O53" s="10"/>
      <c r="P53" s="72"/>
      <c r="Q53" s="68"/>
      <c r="R53" s="11"/>
      <c r="S53" s="47" t="s">
        <v>106</v>
      </c>
      <c r="T53" s="48" t="s">
        <v>106</v>
      </c>
      <c r="U53" s="47"/>
      <c r="V53" s="47"/>
      <c r="W53" s="47"/>
      <c r="X53" s="48"/>
      <c r="Y53" s="47"/>
      <c r="Z53" s="48"/>
    </row>
    <row r="54" spans="1:26" ht="15.75">
      <c r="A54" s="101" t="s">
        <v>5</v>
      </c>
      <c r="B54" s="10"/>
      <c r="C54" s="72"/>
      <c r="D54" s="68"/>
      <c r="E54" s="11"/>
      <c r="F54" s="33" t="s">
        <v>6</v>
      </c>
      <c r="G54" s="33"/>
      <c r="H54" s="47" t="s">
        <v>6</v>
      </c>
      <c r="I54" s="47"/>
      <c r="J54" s="47" t="s">
        <v>6</v>
      </c>
      <c r="K54" s="49"/>
      <c r="L54" s="47" t="s">
        <v>6</v>
      </c>
      <c r="M54" s="49"/>
      <c r="N54" s="101" t="s">
        <v>5</v>
      </c>
      <c r="O54" s="10"/>
      <c r="P54" s="72"/>
      <c r="Q54" s="68"/>
      <c r="R54" s="11"/>
      <c r="S54" s="47" t="s">
        <v>6</v>
      </c>
      <c r="T54" s="49"/>
      <c r="U54" s="47"/>
      <c r="V54" s="47"/>
      <c r="W54" s="47"/>
      <c r="X54" s="48"/>
      <c r="Y54" s="47"/>
      <c r="Z54" s="48"/>
    </row>
    <row r="55" spans="1:26" ht="19.5" customHeight="1">
      <c r="A55" s="101" t="s">
        <v>7</v>
      </c>
      <c r="B55" s="11" t="s">
        <v>8</v>
      </c>
      <c r="C55" s="73"/>
      <c r="D55" s="68" t="s">
        <v>9</v>
      </c>
      <c r="E55" s="11" t="s">
        <v>10</v>
      </c>
      <c r="F55" s="33" t="s">
        <v>11</v>
      </c>
      <c r="G55" s="33" t="s">
        <v>12</v>
      </c>
      <c r="H55" s="47" t="s">
        <v>11</v>
      </c>
      <c r="I55" s="47" t="s">
        <v>12</v>
      </c>
      <c r="J55" s="47" t="s">
        <v>11</v>
      </c>
      <c r="K55" s="48" t="s">
        <v>12</v>
      </c>
      <c r="L55" s="47" t="s">
        <v>11</v>
      </c>
      <c r="M55" s="48" t="s">
        <v>12</v>
      </c>
      <c r="N55" s="101" t="s">
        <v>7</v>
      </c>
      <c r="O55" s="11" t="s">
        <v>8</v>
      </c>
      <c r="P55" s="73"/>
      <c r="Q55" s="68" t="s">
        <v>9</v>
      </c>
      <c r="R55" s="11" t="s">
        <v>10</v>
      </c>
      <c r="S55" s="47" t="s">
        <v>11</v>
      </c>
      <c r="T55" s="48" t="s">
        <v>12</v>
      </c>
      <c r="U55" s="47"/>
      <c r="V55" s="47"/>
      <c r="W55" s="47"/>
      <c r="X55" s="48"/>
      <c r="Y55" s="47"/>
      <c r="Z55" s="48"/>
    </row>
    <row r="56" spans="1:26" ht="15" customHeight="1" thickBot="1">
      <c r="A56" s="6"/>
      <c r="B56" s="12"/>
      <c r="C56" s="72"/>
      <c r="D56" s="69"/>
      <c r="E56" s="16"/>
      <c r="F56" s="111"/>
      <c r="G56" s="112"/>
      <c r="H56" s="104"/>
      <c r="I56" s="113"/>
      <c r="J56" s="104"/>
      <c r="K56" s="105"/>
      <c r="L56" s="104"/>
      <c r="M56" s="105"/>
      <c r="N56" s="6"/>
      <c r="O56" s="12"/>
      <c r="P56" s="72"/>
      <c r="Q56" s="69"/>
      <c r="R56" s="16"/>
      <c r="S56" s="111"/>
      <c r="T56" s="112"/>
      <c r="U56" s="104"/>
      <c r="V56" s="113"/>
      <c r="W56" s="104"/>
      <c r="X56" s="105"/>
      <c r="Y56" s="104"/>
      <c r="Z56" s="105"/>
    </row>
    <row r="57" spans="1:20" ht="15.75" thickBot="1">
      <c r="A57" s="2">
        <v>31</v>
      </c>
      <c r="B57" s="62" t="s">
        <v>60</v>
      </c>
      <c r="C57" s="83" t="s">
        <v>98</v>
      </c>
      <c r="D57" s="83">
        <v>285</v>
      </c>
      <c r="E57" s="83" t="s">
        <v>18</v>
      </c>
      <c r="F57" s="43">
        <v>3.4</v>
      </c>
      <c r="G57" s="43">
        <f aca="true" t="shared" si="6" ref="G57:G76">SUM(D57*F57)</f>
        <v>969</v>
      </c>
      <c r="H57" s="43">
        <v>3</v>
      </c>
      <c r="I57" s="43">
        <f>SUM(D57)*H57</f>
        <v>855</v>
      </c>
      <c r="J57" s="43">
        <v>2.64</v>
      </c>
      <c r="K57" s="43">
        <f>SUM(J57)*D57</f>
        <v>752.4000000000001</v>
      </c>
      <c r="L57" s="43">
        <v>2.52</v>
      </c>
      <c r="M57" s="43">
        <f>SUM(L57)*D57</f>
        <v>718.2</v>
      </c>
      <c r="N57" s="2">
        <v>31</v>
      </c>
      <c r="O57" s="62" t="s">
        <v>60</v>
      </c>
      <c r="P57" s="83" t="s">
        <v>98</v>
      </c>
      <c r="Q57" s="83">
        <v>285</v>
      </c>
      <c r="R57" s="83" t="s">
        <v>18</v>
      </c>
      <c r="S57" s="43">
        <v>3.5</v>
      </c>
      <c r="T57" s="43">
        <f>SUM(S57)*D57</f>
        <v>997.5</v>
      </c>
    </row>
    <row r="58" spans="1:20" ht="15.75" thickBot="1">
      <c r="A58" s="25">
        <v>32</v>
      </c>
      <c r="B58" s="63" t="s">
        <v>61</v>
      </c>
      <c r="C58" s="84" t="s">
        <v>99</v>
      </c>
      <c r="D58" s="84">
        <v>66</v>
      </c>
      <c r="E58" s="84" t="s">
        <v>19</v>
      </c>
      <c r="F58" s="38">
        <v>208</v>
      </c>
      <c r="G58" s="38">
        <f t="shared" si="6"/>
        <v>13728</v>
      </c>
      <c r="H58" s="38">
        <v>250</v>
      </c>
      <c r="I58" s="43">
        <f>SUM(D58)*H58</f>
        <v>16500</v>
      </c>
      <c r="J58" s="38">
        <v>236.5</v>
      </c>
      <c r="K58" s="43">
        <f aca="true" t="shared" si="7" ref="K58:K76">SUM(J58)*D58</f>
        <v>15609</v>
      </c>
      <c r="L58" s="38">
        <v>225.75</v>
      </c>
      <c r="M58" s="43">
        <f aca="true" t="shared" si="8" ref="M58:M76">SUM(L58)*D58</f>
        <v>14899.5</v>
      </c>
      <c r="N58" s="25">
        <v>32</v>
      </c>
      <c r="O58" s="63" t="s">
        <v>61</v>
      </c>
      <c r="P58" s="84" t="s">
        <v>99</v>
      </c>
      <c r="Q58" s="84">
        <v>66</v>
      </c>
      <c r="R58" s="84" t="s">
        <v>19</v>
      </c>
      <c r="S58" s="38">
        <v>225</v>
      </c>
      <c r="T58" s="43">
        <f>SUM(S58)*D58</f>
        <v>14850</v>
      </c>
    </row>
    <row r="59" spans="1:20" ht="15.75" thickBot="1">
      <c r="A59" s="28">
        <v>33</v>
      </c>
      <c r="B59" s="63" t="s">
        <v>62</v>
      </c>
      <c r="C59" s="84" t="s">
        <v>99</v>
      </c>
      <c r="D59" s="84">
        <v>2</v>
      </c>
      <c r="E59" s="84" t="s">
        <v>19</v>
      </c>
      <c r="F59" s="39">
        <v>156</v>
      </c>
      <c r="G59" s="39">
        <f t="shared" si="6"/>
        <v>312</v>
      </c>
      <c r="H59" s="39">
        <v>250</v>
      </c>
      <c r="I59" s="43">
        <f aca="true" t="shared" si="9" ref="I59:I75">SUM(D59)*H59</f>
        <v>500</v>
      </c>
      <c r="J59" s="39">
        <v>110</v>
      </c>
      <c r="K59" s="43">
        <f t="shared" si="7"/>
        <v>220</v>
      </c>
      <c r="L59" s="39">
        <v>105</v>
      </c>
      <c r="M59" s="43">
        <f t="shared" si="8"/>
        <v>210</v>
      </c>
      <c r="N59" s="28">
        <v>33</v>
      </c>
      <c r="O59" s="63" t="s">
        <v>62</v>
      </c>
      <c r="P59" s="84" t="s">
        <v>99</v>
      </c>
      <c r="Q59" s="84">
        <v>2</v>
      </c>
      <c r="R59" s="84" t="s">
        <v>19</v>
      </c>
      <c r="S59" s="39">
        <v>250</v>
      </c>
      <c r="T59" s="43">
        <f>SUM(S59)*D59</f>
        <v>500</v>
      </c>
    </row>
    <row r="60" spans="1:20" s="27" customFormat="1" ht="15.75" thickBot="1">
      <c r="A60" s="25">
        <v>34</v>
      </c>
      <c r="B60" s="63" t="s">
        <v>63</v>
      </c>
      <c r="C60" s="84" t="s">
        <v>99</v>
      </c>
      <c r="D60" s="84">
        <v>20</v>
      </c>
      <c r="E60" s="84" t="s">
        <v>19</v>
      </c>
      <c r="F60" s="38">
        <v>229</v>
      </c>
      <c r="G60" s="38">
        <f t="shared" si="6"/>
        <v>4580</v>
      </c>
      <c r="H60" s="38">
        <v>180</v>
      </c>
      <c r="I60" s="43">
        <f t="shared" si="9"/>
        <v>3600</v>
      </c>
      <c r="J60" s="38">
        <v>165</v>
      </c>
      <c r="K60" s="43">
        <f t="shared" si="7"/>
        <v>3300</v>
      </c>
      <c r="L60" s="38">
        <v>158</v>
      </c>
      <c r="M60" s="43">
        <f t="shared" si="8"/>
        <v>3160</v>
      </c>
      <c r="N60" s="25">
        <v>34</v>
      </c>
      <c r="O60" s="63" t="s">
        <v>63</v>
      </c>
      <c r="P60" s="84" t="s">
        <v>99</v>
      </c>
      <c r="Q60" s="84">
        <v>20</v>
      </c>
      <c r="R60" s="84" t="s">
        <v>19</v>
      </c>
      <c r="S60" s="38">
        <v>250</v>
      </c>
      <c r="T60" s="43">
        <f>SUM(S60)*D60</f>
        <v>5000</v>
      </c>
    </row>
    <row r="61" spans="1:20" s="27" customFormat="1" ht="16.5" thickBot="1">
      <c r="A61" s="25"/>
      <c r="B61" s="61" t="s">
        <v>59</v>
      </c>
      <c r="C61" s="77"/>
      <c r="D61" s="84"/>
      <c r="E61" s="26"/>
      <c r="F61" s="38"/>
      <c r="G61" s="38"/>
      <c r="H61" s="38"/>
      <c r="I61" s="43"/>
      <c r="J61" s="38"/>
      <c r="K61" s="43"/>
      <c r="L61" s="38"/>
      <c r="M61" s="43"/>
      <c r="N61" s="25"/>
      <c r="O61" s="61" t="s">
        <v>59</v>
      </c>
      <c r="P61" s="77"/>
      <c r="Q61" s="84"/>
      <c r="R61" s="26"/>
      <c r="S61" s="38"/>
      <c r="T61" s="43"/>
    </row>
    <row r="62" spans="1:20" s="29" customFormat="1" ht="15.75" thickBot="1">
      <c r="A62" s="28">
        <v>35</v>
      </c>
      <c r="B62" s="62" t="s">
        <v>64</v>
      </c>
      <c r="C62" s="83" t="s">
        <v>87</v>
      </c>
      <c r="D62" s="98">
        <v>2791</v>
      </c>
      <c r="E62" s="83" t="s">
        <v>21</v>
      </c>
      <c r="F62" s="39">
        <v>2.65</v>
      </c>
      <c r="G62" s="39">
        <f t="shared" si="6"/>
        <v>7396.15</v>
      </c>
      <c r="H62" s="39">
        <v>3.5</v>
      </c>
      <c r="I62" s="43">
        <f t="shared" si="9"/>
        <v>9768.5</v>
      </c>
      <c r="J62" s="39">
        <v>2.02</v>
      </c>
      <c r="K62" s="43">
        <f t="shared" si="7"/>
        <v>5637.82</v>
      </c>
      <c r="L62" s="39">
        <v>3.65</v>
      </c>
      <c r="M62" s="43">
        <f t="shared" si="8"/>
        <v>10187.15</v>
      </c>
      <c r="N62" s="28">
        <v>35</v>
      </c>
      <c r="O62" s="62" t="s">
        <v>64</v>
      </c>
      <c r="P62" s="83" t="s">
        <v>87</v>
      </c>
      <c r="Q62" s="98">
        <v>2791</v>
      </c>
      <c r="R62" s="83" t="s">
        <v>21</v>
      </c>
      <c r="S62" s="39">
        <v>2.5</v>
      </c>
      <c r="T62" s="43">
        <f aca="true" t="shared" si="10" ref="T62:T76">SUM(S62)*D62</f>
        <v>6977.5</v>
      </c>
    </row>
    <row r="63" spans="1:20" s="29" customFormat="1" ht="15.75" thickBot="1">
      <c r="A63" s="28">
        <v>36</v>
      </c>
      <c r="B63" s="63" t="s">
        <v>65</v>
      </c>
      <c r="C63" s="84" t="s">
        <v>87</v>
      </c>
      <c r="D63" s="98">
        <v>1176</v>
      </c>
      <c r="E63" s="84" t="s">
        <v>21</v>
      </c>
      <c r="F63" s="39">
        <v>2.93</v>
      </c>
      <c r="G63" s="39">
        <f t="shared" si="6"/>
        <v>3445.6800000000003</v>
      </c>
      <c r="H63" s="39">
        <v>3.5</v>
      </c>
      <c r="I63" s="43">
        <f t="shared" si="9"/>
        <v>4116</v>
      </c>
      <c r="J63" s="39">
        <v>2.02</v>
      </c>
      <c r="K63" s="43">
        <f t="shared" si="7"/>
        <v>2375.52</v>
      </c>
      <c r="L63" s="39">
        <v>3.1</v>
      </c>
      <c r="M63" s="43">
        <f t="shared" si="8"/>
        <v>3645.6</v>
      </c>
      <c r="N63" s="28">
        <v>36</v>
      </c>
      <c r="O63" s="63" t="s">
        <v>65</v>
      </c>
      <c r="P63" s="84" t="s">
        <v>87</v>
      </c>
      <c r="Q63" s="98">
        <v>1176</v>
      </c>
      <c r="R63" s="84" t="s">
        <v>21</v>
      </c>
      <c r="S63" s="39">
        <v>2.5</v>
      </c>
      <c r="T63" s="43">
        <f t="shared" si="10"/>
        <v>2940</v>
      </c>
    </row>
    <row r="64" spans="1:20" s="29" customFormat="1" ht="15.75" thickBot="1">
      <c r="A64" s="28">
        <v>37</v>
      </c>
      <c r="B64" s="63" t="s">
        <v>32</v>
      </c>
      <c r="C64" s="84" t="s">
        <v>88</v>
      </c>
      <c r="D64" s="84">
        <v>6</v>
      </c>
      <c r="E64" s="84" t="s">
        <v>20</v>
      </c>
      <c r="F64" s="39">
        <v>116</v>
      </c>
      <c r="G64" s="39">
        <f t="shared" si="6"/>
        <v>696</v>
      </c>
      <c r="H64" s="39">
        <v>300</v>
      </c>
      <c r="I64" s="43">
        <f t="shared" si="9"/>
        <v>1800</v>
      </c>
      <c r="J64" s="39">
        <v>110</v>
      </c>
      <c r="K64" s="43">
        <f t="shared" si="7"/>
        <v>660</v>
      </c>
      <c r="L64" s="39">
        <v>555</v>
      </c>
      <c r="M64" s="43">
        <f t="shared" si="8"/>
        <v>3330</v>
      </c>
      <c r="N64" s="28">
        <v>37</v>
      </c>
      <c r="O64" s="63" t="s">
        <v>32</v>
      </c>
      <c r="P64" s="84" t="s">
        <v>88</v>
      </c>
      <c r="Q64" s="84">
        <v>6</v>
      </c>
      <c r="R64" s="84" t="s">
        <v>20</v>
      </c>
      <c r="S64" s="39">
        <v>250</v>
      </c>
      <c r="T64" s="43">
        <f t="shared" si="10"/>
        <v>1500</v>
      </c>
    </row>
    <row r="65" spans="1:20" s="29" customFormat="1" ht="15.75" thickBot="1">
      <c r="A65" s="28">
        <v>38</v>
      </c>
      <c r="B65" s="63" t="s">
        <v>66</v>
      </c>
      <c r="C65" s="84" t="s">
        <v>89</v>
      </c>
      <c r="D65" s="84">
        <v>9</v>
      </c>
      <c r="E65" s="84" t="s">
        <v>109</v>
      </c>
      <c r="F65" s="39">
        <v>48</v>
      </c>
      <c r="G65" s="39">
        <f t="shared" si="6"/>
        <v>432</v>
      </c>
      <c r="H65" s="39">
        <v>300</v>
      </c>
      <c r="I65" s="43">
        <f t="shared" si="9"/>
        <v>2700</v>
      </c>
      <c r="J65" s="39">
        <v>110</v>
      </c>
      <c r="K65" s="43">
        <f t="shared" si="7"/>
        <v>990</v>
      </c>
      <c r="L65" s="39">
        <v>190</v>
      </c>
      <c r="M65" s="43">
        <f t="shared" si="8"/>
        <v>1710</v>
      </c>
      <c r="N65" s="28">
        <v>38</v>
      </c>
      <c r="O65" s="63" t="s">
        <v>66</v>
      </c>
      <c r="P65" s="84" t="s">
        <v>89</v>
      </c>
      <c r="Q65" s="84">
        <v>9</v>
      </c>
      <c r="R65" s="84" t="s">
        <v>109</v>
      </c>
      <c r="S65" s="39">
        <v>95</v>
      </c>
      <c r="T65" s="43">
        <f t="shared" si="10"/>
        <v>855</v>
      </c>
    </row>
    <row r="66" spans="1:20" s="29" customFormat="1" ht="15.75" thickBot="1">
      <c r="A66" s="28">
        <v>39</v>
      </c>
      <c r="B66" s="63" t="s">
        <v>67</v>
      </c>
      <c r="C66" s="84" t="s">
        <v>92</v>
      </c>
      <c r="D66" s="83">
        <v>454</v>
      </c>
      <c r="E66" s="84" t="s">
        <v>109</v>
      </c>
      <c r="F66" s="39">
        <v>106</v>
      </c>
      <c r="G66" s="39">
        <f t="shared" si="6"/>
        <v>48124</v>
      </c>
      <c r="H66" s="39">
        <v>120</v>
      </c>
      <c r="I66" s="43">
        <f t="shared" si="9"/>
        <v>54480</v>
      </c>
      <c r="J66" s="39">
        <v>118.31</v>
      </c>
      <c r="K66" s="43">
        <f t="shared" si="7"/>
        <v>53712.74</v>
      </c>
      <c r="L66" s="39">
        <v>110.2</v>
      </c>
      <c r="M66" s="43">
        <f t="shared" si="8"/>
        <v>50030.8</v>
      </c>
      <c r="N66" s="28">
        <v>39</v>
      </c>
      <c r="O66" s="63" t="s">
        <v>67</v>
      </c>
      <c r="P66" s="84" t="s">
        <v>92</v>
      </c>
      <c r="Q66" s="83">
        <v>454</v>
      </c>
      <c r="R66" s="84" t="s">
        <v>109</v>
      </c>
      <c r="S66" s="39">
        <v>135</v>
      </c>
      <c r="T66" s="43">
        <f t="shared" si="10"/>
        <v>61290</v>
      </c>
    </row>
    <row r="67" spans="1:20" s="29" customFormat="1" ht="15.75" thickBot="1">
      <c r="A67" s="28">
        <v>40</v>
      </c>
      <c r="B67" s="63" t="s">
        <v>37</v>
      </c>
      <c r="C67" s="84" t="s">
        <v>91</v>
      </c>
      <c r="D67" s="98">
        <v>3977</v>
      </c>
      <c r="E67" s="84" t="s">
        <v>21</v>
      </c>
      <c r="F67" s="39">
        <v>7.12</v>
      </c>
      <c r="G67" s="39">
        <f t="shared" si="6"/>
        <v>28316.24</v>
      </c>
      <c r="H67" s="39">
        <v>7</v>
      </c>
      <c r="I67" s="43">
        <f t="shared" si="9"/>
        <v>27839</v>
      </c>
      <c r="J67" s="39">
        <v>7.54</v>
      </c>
      <c r="K67" s="43">
        <f t="shared" si="7"/>
        <v>29986.58</v>
      </c>
      <c r="L67" s="39">
        <v>7.05</v>
      </c>
      <c r="M67" s="43">
        <f t="shared" si="8"/>
        <v>28037.85</v>
      </c>
      <c r="N67" s="28">
        <v>40</v>
      </c>
      <c r="O67" s="63" t="s">
        <v>37</v>
      </c>
      <c r="P67" s="84" t="s">
        <v>91</v>
      </c>
      <c r="Q67" s="98">
        <v>3977</v>
      </c>
      <c r="R67" s="84" t="s">
        <v>21</v>
      </c>
      <c r="S67" s="39">
        <v>7</v>
      </c>
      <c r="T67" s="43">
        <f t="shared" si="10"/>
        <v>27839</v>
      </c>
    </row>
    <row r="68" spans="1:20" s="29" customFormat="1" ht="15.75" thickBot="1">
      <c r="A68" s="28">
        <v>41</v>
      </c>
      <c r="B68" s="63" t="s">
        <v>68</v>
      </c>
      <c r="C68" s="84" t="s">
        <v>96</v>
      </c>
      <c r="D68" s="84">
        <v>400</v>
      </c>
      <c r="E68" s="84" t="s">
        <v>22</v>
      </c>
      <c r="F68" s="39">
        <v>8.65</v>
      </c>
      <c r="G68" s="39">
        <f t="shared" si="6"/>
        <v>3460</v>
      </c>
      <c r="H68" s="39">
        <v>7</v>
      </c>
      <c r="I68" s="43">
        <f t="shared" si="9"/>
        <v>2800</v>
      </c>
      <c r="J68" s="39">
        <v>9.85</v>
      </c>
      <c r="K68" s="43">
        <f t="shared" si="7"/>
        <v>3940</v>
      </c>
      <c r="L68" s="39">
        <v>17.95</v>
      </c>
      <c r="M68" s="43">
        <f t="shared" si="8"/>
        <v>7180</v>
      </c>
      <c r="N68" s="28">
        <v>41</v>
      </c>
      <c r="O68" s="63" t="s">
        <v>68</v>
      </c>
      <c r="P68" s="84" t="s">
        <v>96</v>
      </c>
      <c r="Q68" s="84">
        <v>400</v>
      </c>
      <c r="R68" s="84" t="s">
        <v>22</v>
      </c>
      <c r="S68" s="39">
        <v>13</v>
      </c>
      <c r="T68" s="43">
        <f t="shared" si="10"/>
        <v>5200</v>
      </c>
    </row>
    <row r="69" spans="1:20" s="29" customFormat="1" ht="15.75" thickBot="1">
      <c r="A69" s="28">
        <v>42</v>
      </c>
      <c r="B69" s="63" t="s">
        <v>69</v>
      </c>
      <c r="C69" s="84" t="s">
        <v>90</v>
      </c>
      <c r="D69" s="84">
        <v>4</v>
      </c>
      <c r="E69" s="84" t="s">
        <v>19</v>
      </c>
      <c r="F69" s="39">
        <v>610</v>
      </c>
      <c r="G69" s="39">
        <f t="shared" si="6"/>
        <v>2440</v>
      </c>
      <c r="H69" s="39">
        <v>1400</v>
      </c>
      <c r="I69" s="43">
        <f t="shared" si="9"/>
        <v>5600</v>
      </c>
      <c r="J69" s="39">
        <v>1650</v>
      </c>
      <c r="K69" s="43">
        <f t="shared" si="7"/>
        <v>6600</v>
      </c>
      <c r="L69" s="39">
        <v>1800</v>
      </c>
      <c r="M69" s="43">
        <f t="shared" si="8"/>
        <v>7200</v>
      </c>
      <c r="N69" s="28">
        <v>42</v>
      </c>
      <c r="O69" s="63" t="s">
        <v>69</v>
      </c>
      <c r="P69" s="84" t="s">
        <v>90</v>
      </c>
      <c r="Q69" s="84">
        <v>4</v>
      </c>
      <c r="R69" s="84" t="s">
        <v>19</v>
      </c>
      <c r="S69" s="39">
        <v>200</v>
      </c>
      <c r="T69" s="43">
        <f t="shared" si="10"/>
        <v>800</v>
      </c>
    </row>
    <row r="70" spans="1:20" s="29" customFormat="1" ht="15.75" thickBot="1">
      <c r="A70" s="28">
        <v>43</v>
      </c>
      <c r="B70" s="63" t="s">
        <v>70</v>
      </c>
      <c r="C70" s="84" t="s">
        <v>96</v>
      </c>
      <c r="D70" s="84">
        <v>20</v>
      </c>
      <c r="E70" s="84" t="s">
        <v>18</v>
      </c>
      <c r="F70" s="39">
        <v>35</v>
      </c>
      <c r="G70" s="39">
        <f t="shared" si="6"/>
        <v>700</v>
      </c>
      <c r="H70" s="39">
        <v>45</v>
      </c>
      <c r="I70" s="43">
        <f t="shared" si="9"/>
        <v>900</v>
      </c>
      <c r="J70" s="39">
        <v>27.5</v>
      </c>
      <c r="K70" s="43">
        <f t="shared" si="7"/>
        <v>550</v>
      </c>
      <c r="L70" s="39">
        <v>82.45</v>
      </c>
      <c r="M70" s="43">
        <f t="shared" si="8"/>
        <v>1649</v>
      </c>
      <c r="N70" s="28">
        <v>43</v>
      </c>
      <c r="O70" s="63" t="s">
        <v>70</v>
      </c>
      <c r="P70" s="84" t="s">
        <v>96</v>
      </c>
      <c r="Q70" s="84">
        <v>20</v>
      </c>
      <c r="R70" s="84" t="s">
        <v>18</v>
      </c>
      <c r="S70" s="39">
        <v>22</v>
      </c>
      <c r="T70" s="43">
        <f t="shared" si="10"/>
        <v>440</v>
      </c>
    </row>
    <row r="71" spans="1:20" s="29" customFormat="1" ht="15.75" thickBot="1">
      <c r="A71" s="28">
        <v>44</v>
      </c>
      <c r="B71" s="63" t="s">
        <v>71</v>
      </c>
      <c r="C71" s="84" t="s">
        <v>96</v>
      </c>
      <c r="D71" s="84">
        <v>193</v>
      </c>
      <c r="E71" s="84" t="s">
        <v>22</v>
      </c>
      <c r="F71" s="39">
        <v>4.2</v>
      </c>
      <c r="G71" s="39">
        <f t="shared" si="6"/>
        <v>810.6</v>
      </c>
      <c r="H71" s="39">
        <v>4</v>
      </c>
      <c r="I71" s="43">
        <f t="shared" si="9"/>
        <v>772</v>
      </c>
      <c r="J71" s="39">
        <v>6.6</v>
      </c>
      <c r="K71" s="43">
        <f t="shared" si="7"/>
        <v>1273.8</v>
      </c>
      <c r="L71" s="39">
        <v>13.1</v>
      </c>
      <c r="M71" s="43">
        <f t="shared" si="8"/>
        <v>2528.2999999999997</v>
      </c>
      <c r="N71" s="28">
        <v>44</v>
      </c>
      <c r="O71" s="63" t="s">
        <v>71</v>
      </c>
      <c r="P71" s="84" t="s">
        <v>96</v>
      </c>
      <c r="Q71" s="84">
        <v>193</v>
      </c>
      <c r="R71" s="84" t="s">
        <v>22</v>
      </c>
      <c r="S71" s="39">
        <v>10</v>
      </c>
      <c r="T71" s="43">
        <f t="shared" si="10"/>
        <v>1930</v>
      </c>
    </row>
    <row r="72" spans="1:20" s="29" customFormat="1" ht="15.75" thickBot="1">
      <c r="A72" s="28">
        <v>45</v>
      </c>
      <c r="B72" s="63" t="s">
        <v>72</v>
      </c>
      <c r="C72" s="84" t="s">
        <v>96</v>
      </c>
      <c r="D72" s="84">
        <v>37</v>
      </c>
      <c r="E72" s="84" t="s">
        <v>18</v>
      </c>
      <c r="F72" s="39">
        <v>21</v>
      </c>
      <c r="G72" s="39">
        <f t="shared" si="6"/>
        <v>777</v>
      </c>
      <c r="H72" s="39">
        <v>20</v>
      </c>
      <c r="I72" s="43">
        <f t="shared" si="9"/>
        <v>740</v>
      </c>
      <c r="J72" s="39">
        <v>27.5</v>
      </c>
      <c r="K72" s="43">
        <f t="shared" si="7"/>
        <v>1017.5</v>
      </c>
      <c r="L72" s="39">
        <v>68.4</v>
      </c>
      <c r="M72" s="43">
        <f t="shared" si="8"/>
        <v>2530.8</v>
      </c>
      <c r="N72" s="28">
        <v>45</v>
      </c>
      <c r="O72" s="63" t="s">
        <v>72</v>
      </c>
      <c r="P72" s="84" t="s">
        <v>96</v>
      </c>
      <c r="Q72" s="84">
        <v>37</v>
      </c>
      <c r="R72" s="84" t="s">
        <v>18</v>
      </c>
      <c r="S72" s="39">
        <v>15</v>
      </c>
      <c r="T72" s="43">
        <f t="shared" si="10"/>
        <v>555</v>
      </c>
    </row>
    <row r="73" spans="1:20" s="29" customFormat="1" ht="26.25" customHeight="1" thickBot="1">
      <c r="A73" s="28">
        <v>46</v>
      </c>
      <c r="B73" s="63" t="s">
        <v>73</v>
      </c>
      <c r="C73" s="84" t="s">
        <v>96</v>
      </c>
      <c r="D73" s="84">
        <v>554</v>
      </c>
      <c r="E73" s="84" t="s">
        <v>22</v>
      </c>
      <c r="F73" s="39">
        <v>18.3</v>
      </c>
      <c r="G73" s="39">
        <f t="shared" si="6"/>
        <v>10138.2</v>
      </c>
      <c r="H73" s="39">
        <v>20</v>
      </c>
      <c r="I73" s="43">
        <f t="shared" si="9"/>
        <v>11080</v>
      </c>
      <c r="J73" s="39">
        <v>14.85</v>
      </c>
      <c r="K73" s="43">
        <f t="shared" si="7"/>
        <v>8226.9</v>
      </c>
      <c r="L73" s="39">
        <v>21.5</v>
      </c>
      <c r="M73" s="43">
        <f t="shared" si="8"/>
        <v>11911</v>
      </c>
      <c r="N73" s="28">
        <v>46</v>
      </c>
      <c r="O73" s="63" t="s">
        <v>73</v>
      </c>
      <c r="P73" s="84" t="s">
        <v>96</v>
      </c>
      <c r="Q73" s="84">
        <v>554</v>
      </c>
      <c r="R73" s="84" t="s">
        <v>22</v>
      </c>
      <c r="S73" s="39">
        <v>18</v>
      </c>
      <c r="T73" s="43">
        <f t="shared" si="10"/>
        <v>9972</v>
      </c>
    </row>
    <row r="74" spans="1:20" s="29" customFormat="1" ht="15.75" thickBot="1">
      <c r="A74" s="28">
        <v>47</v>
      </c>
      <c r="B74" s="63" t="s">
        <v>74</v>
      </c>
      <c r="C74" s="84" t="s">
        <v>97</v>
      </c>
      <c r="D74" s="84">
        <v>1</v>
      </c>
      <c r="E74" s="84" t="s">
        <v>19</v>
      </c>
      <c r="F74" s="39">
        <v>965</v>
      </c>
      <c r="G74" s="39">
        <f t="shared" si="6"/>
        <v>965</v>
      </c>
      <c r="H74" s="39">
        <v>650</v>
      </c>
      <c r="I74" s="43">
        <f t="shared" si="9"/>
        <v>650</v>
      </c>
      <c r="J74" s="39">
        <v>990</v>
      </c>
      <c r="K74" s="43">
        <f t="shared" si="7"/>
        <v>990</v>
      </c>
      <c r="L74" s="39">
        <v>680</v>
      </c>
      <c r="M74" s="43">
        <f t="shared" si="8"/>
        <v>680</v>
      </c>
      <c r="N74" s="28">
        <v>47</v>
      </c>
      <c r="O74" s="63" t="s">
        <v>74</v>
      </c>
      <c r="P74" s="84" t="s">
        <v>97</v>
      </c>
      <c r="Q74" s="84">
        <v>1</v>
      </c>
      <c r="R74" s="84" t="s">
        <v>19</v>
      </c>
      <c r="S74" s="39">
        <v>350</v>
      </c>
      <c r="T74" s="43">
        <f t="shared" si="10"/>
        <v>350</v>
      </c>
    </row>
    <row r="75" spans="1:20" s="29" customFormat="1" ht="15.75" thickBot="1">
      <c r="A75" s="28">
        <v>48</v>
      </c>
      <c r="B75" s="63" t="s">
        <v>75</v>
      </c>
      <c r="C75" s="84" t="s">
        <v>100</v>
      </c>
      <c r="D75" s="84">
        <v>60</v>
      </c>
      <c r="E75" s="84" t="s">
        <v>18</v>
      </c>
      <c r="F75" s="39">
        <v>1.6</v>
      </c>
      <c r="G75" s="39">
        <f t="shared" si="6"/>
        <v>96</v>
      </c>
      <c r="H75" s="39">
        <v>4</v>
      </c>
      <c r="I75" s="43">
        <f t="shared" si="9"/>
        <v>240</v>
      </c>
      <c r="J75" s="39">
        <v>1.1</v>
      </c>
      <c r="K75" s="43">
        <f t="shared" si="7"/>
        <v>66</v>
      </c>
      <c r="L75" s="39">
        <v>1.05</v>
      </c>
      <c r="M75" s="43">
        <f t="shared" si="8"/>
        <v>63</v>
      </c>
      <c r="N75" s="28">
        <v>48</v>
      </c>
      <c r="O75" s="63" t="s">
        <v>75</v>
      </c>
      <c r="P75" s="84" t="s">
        <v>100</v>
      </c>
      <c r="Q75" s="84">
        <v>60</v>
      </c>
      <c r="R75" s="84" t="s">
        <v>18</v>
      </c>
      <c r="S75" s="39">
        <v>1.5</v>
      </c>
      <c r="T75" s="43">
        <f t="shared" si="10"/>
        <v>90</v>
      </c>
    </row>
    <row r="76" spans="1:20" s="29" customFormat="1" ht="15.75" thickBot="1">
      <c r="A76" s="28">
        <v>49</v>
      </c>
      <c r="B76" s="63" t="s">
        <v>76</v>
      </c>
      <c r="C76" s="84" t="s">
        <v>98</v>
      </c>
      <c r="D76" s="84">
        <v>181</v>
      </c>
      <c r="E76" s="83" t="s">
        <v>18</v>
      </c>
      <c r="F76" s="39">
        <v>3.4</v>
      </c>
      <c r="G76" s="39">
        <f t="shared" si="6"/>
        <v>615.4</v>
      </c>
      <c r="H76" s="39">
        <v>3</v>
      </c>
      <c r="I76" s="43">
        <f>SUM(D76)*H76</f>
        <v>543</v>
      </c>
      <c r="J76" s="39">
        <v>2.75</v>
      </c>
      <c r="K76" s="43">
        <f t="shared" si="7"/>
        <v>497.75</v>
      </c>
      <c r="L76" s="39">
        <v>2.63</v>
      </c>
      <c r="M76" s="43">
        <f t="shared" si="8"/>
        <v>476.03</v>
      </c>
      <c r="N76" s="28">
        <v>49</v>
      </c>
      <c r="O76" s="63" t="s">
        <v>76</v>
      </c>
      <c r="P76" s="84" t="s">
        <v>98</v>
      </c>
      <c r="Q76" s="84">
        <v>181</v>
      </c>
      <c r="R76" s="83" t="s">
        <v>18</v>
      </c>
      <c r="S76" s="39">
        <v>3.5</v>
      </c>
      <c r="T76" s="43">
        <f t="shared" si="10"/>
        <v>633.5</v>
      </c>
    </row>
    <row r="77" spans="1:20" s="29" customFormat="1" ht="15.75" thickBot="1">
      <c r="A77" s="28">
        <v>50</v>
      </c>
      <c r="B77" s="63" t="s">
        <v>77</v>
      </c>
      <c r="C77" s="84" t="s">
        <v>99</v>
      </c>
      <c r="D77" s="84">
        <v>1</v>
      </c>
      <c r="E77" s="84" t="s">
        <v>19</v>
      </c>
      <c r="F77" s="39">
        <v>182</v>
      </c>
      <c r="G77" s="39">
        <f>PRODUCT(D77:F77)</f>
        <v>182</v>
      </c>
      <c r="H77" s="39">
        <v>250</v>
      </c>
      <c r="I77" s="39">
        <f>SUM(D77)*H77</f>
        <v>250</v>
      </c>
      <c r="J77" s="39">
        <v>220</v>
      </c>
      <c r="K77" s="39">
        <f>PRODUCT(D77)*J77</f>
        <v>220</v>
      </c>
      <c r="L77" s="39">
        <v>221</v>
      </c>
      <c r="M77" s="39">
        <f>PRODUCT(D77)*L77</f>
        <v>221</v>
      </c>
      <c r="N77" s="28">
        <v>50</v>
      </c>
      <c r="O77" s="63" t="s">
        <v>77</v>
      </c>
      <c r="P77" s="84" t="s">
        <v>99</v>
      </c>
      <c r="Q77" s="84">
        <v>1</v>
      </c>
      <c r="R77" s="84" t="s">
        <v>19</v>
      </c>
      <c r="S77" s="39">
        <v>200</v>
      </c>
      <c r="T77" s="39">
        <f>PRODUCT(D77)*S77</f>
        <v>200</v>
      </c>
    </row>
    <row r="78" spans="1:20" s="56" customFormat="1" ht="16.5" thickBot="1">
      <c r="A78" s="59"/>
      <c r="B78" s="60" t="s">
        <v>58</v>
      </c>
      <c r="C78" s="77"/>
      <c r="D78" s="66"/>
      <c r="E78" s="57"/>
      <c r="F78" s="21"/>
      <c r="G78" s="58"/>
      <c r="H78" s="21"/>
      <c r="I78" s="58"/>
      <c r="J78" s="21"/>
      <c r="K78" s="58"/>
      <c r="L78" s="21"/>
      <c r="M78" s="21"/>
      <c r="N78" s="59"/>
      <c r="O78" s="60" t="s">
        <v>58</v>
      </c>
      <c r="P78" s="77"/>
      <c r="Q78" s="66"/>
      <c r="R78" s="57"/>
      <c r="S78" s="21"/>
      <c r="T78" s="21"/>
    </row>
    <row r="79" spans="1:20" s="56" customFormat="1" ht="15.75" thickBot="1">
      <c r="A79" s="59">
        <v>51</v>
      </c>
      <c r="B79" s="62" t="s">
        <v>78</v>
      </c>
      <c r="C79" s="83" t="s">
        <v>101</v>
      </c>
      <c r="D79" s="83">
        <v>50</v>
      </c>
      <c r="E79" s="83" t="s">
        <v>108</v>
      </c>
      <c r="F79" s="21">
        <v>38</v>
      </c>
      <c r="G79" s="21">
        <f>PRODUCT(D79:F79)</f>
        <v>1900</v>
      </c>
      <c r="H79" s="21">
        <v>120</v>
      </c>
      <c r="I79" s="21">
        <f>SUM(D79)*H79</f>
        <v>6000</v>
      </c>
      <c r="J79" s="21">
        <v>88</v>
      </c>
      <c r="K79" s="21">
        <f>PRODUCT(D79)*J79</f>
        <v>4400</v>
      </c>
      <c r="L79" s="21">
        <v>110</v>
      </c>
      <c r="M79" s="21">
        <f>PRODUCT(D79)*L79</f>
        <v>5500</v>
      </c>
      <c r="N79" s="59">
        <v>51</v>
      </c>
      <c r="O79" s="62" t="s">
        <v>78</v>
      </c>
      <c r="P79" s="83" t="s">
        <v>101</v>
      </c>
      <c r="Q79" s="83">
        <v>50</v>
      </c>
      <c r="R79" s="83" t="s">
        <v>108</v>
      </c>
      <c r="S79" s="21">
        <v>100</v>
      </c>
      <c r="T79" s="21">
        <f>PRODUCT(D79)*S79</f>
        <v>5000</v>
      </c>
    </row>
    <row r="80" spans="1:20" s="56" customFormat="1" ht="15.75" thickBot="1">
      <c r="A80" s="59">
        <v>52</v>
      </c>
      <c r="B80" s="63" t="s">
        <v>79</v>
      </c>
      <c r="C80" s="84" t="s">
        <v>102</v>
      </c>
      <c r="D80" s="84">
        <v>1</v>
      </c>
      <c r="E80" s="84" t="s">
        <v>16</v>
      </c>
      <c r="F80" s="21">
        <v>1300</v>
      </c>
      <c r="G80" s="21">
        <f>PRODUCT(D80:F80)</f>
        <v>1300</v>
      </c>
      <c r="H80" s="21">
        <v>5000</v>
      </c>
      <c r="I80" s="21">
        <f>SUM(D80)*H80</f>
        <v>5000</v>
      </c>
      <c r="J80" s="21">
        <v>4950</v>
      </c>
      <c r="K80" s="21">
        <f>PRODUCT(D80)*J80</f>
        <v>4950</v>
      </c>
      <c r="L80" s="21">
        <v>2100</v>
      </c>
      <c r="M80" s="21">
        <f>PRODUCT(D80)*L80</f>
        <v>2100</v>
      </c>
      <c r="N80" s="59">
        <v>52</v>
      </c>
      <c r="O80" s="63" t="s">
        <v>79</v>
      </c>
      <c r="P80" s="84" t="s">
        <v>102</v>
      </c>
      <c r="Q80" s="84">
        <v>1</v>
      </c>
      <c r="R80" s="84" t="s">
        <v>16</v>
      </c>
      <c r="S80" s="21">
        <v>600</v>
      </c>
      <c r="T80" s="21">
        <f>PRODUCT(D80)*S80</f>
        <v>600</v>
      </c>
    </row>
    <row r="81" spans="1:20" s="56" customFormat="1" ht="15.75" thickBot="1">
      <c r="A81" s="59">
        <v>53</v>
      </c>
      <c r="B81" s="63" t="s">
        <v>80</v>
      </c>
      <c r="C81" s="84" t="s">
        <v>103</v>
      </c>
      <c r="D81" s="84">
        <v>1</v>
      </c>
      <c r="E81" s="84" t="s">
        <v>16</v>
      </c>
      <c r="F81" s="21">
        <v>6200</v>
      </c>
      <c r="G81" s="21">
        <f>PRODUCT(D81:F81)</f>
        <v>6200</v>
      </c>
      <c r="H81" s="21">
        <v>1000</v>
      </c>
      <c r="I81" s="21">
        <f>SUM(D81)*H81</f>
        <v>1000</v>
      </c>
      <c r="J81" s="21">
        <v>1650</v>
      </c>
      <c r="K81" s="21">
        <f>PRODUCT(D81)*J81</f>
        <v>1650</v>
      </c>
      <c r="L81" s="21">
        <v>675</v>
      </c>
      <c r="M81" s="21">
        <f>PRODUCT(D81)*L81</f>
        <v>675</v>
      </c>
      <c r="N81" s="59">
        <v>53</v>
      </c>
      <c r="O81" s="63" t="s">
        <v>80</v>
      </c>
      <c r="P81" s="84" t="s">
        <v>103</v>
      </c>
      <c r="Q81" s="84">
        <v>1</v>
      </c>
      <c r="R81" s="84" t="s">
        <v>16</v>
      </c>
      <c r="S81" s="21">
        <v>500</v>
      </c>
      <c r="T81" s="21">
        <f>PRODUCT(D81)*S81</f>
        <v>500</v>
      </c>
    </row>
    <row r="82" spans="1:20" s="56" customFormat="1" ht="15.75" thickBot="1">
      <c r="A82" s="59">
        <v>54</v>
      </c>
      <c r="B82" s="63" t="s">
        <v>81</v>
      </c>
      <c r="C82" s="84" t="s">
        <v>104</v>
      </c>
      <c r="D82" s="84">
        <v>1</v>
      </c>
      <c r="E82" s="84" t="s">
        <v>16</v>
      </c>
      <c r="F82" s="21">
        <v>2800</v>
      </c>
      <c r="G82" s="21">
        <f>PRODUCT(D82:F82)</f>
        <v>2800</v>
      </c>
      <c r="H82" s="21">
        <v>1500</v>
      </c>
      <c r="I82" s="21">
        <f>SUM(D82)*H82</f>
        <v>1500</v>
      </c>
      <c r="J82" s="21">
        <v>5280</v>
      </c>
      <c r="K82" s="21">
        <f>PRODUCT(D82)*J82</f>
        <v>5280</v>
      </c>
      <c r="L82" s="21">
        <v>670</v>
      </c>
      <c r="M82" s="21">
        <f>PRODUCT(D82)*L82</f>
        <v>670</v>
      </c>
      <c r="N82" s="59">
        <v>54</v>
      </c>
      <c r="O82" s="63" t="s">
        <v>81</v>
      </c>
      <c r="P82" s="84" t="s">
        <v>104</v>
      </c>
      <c r="Q82" s="84">
        <v>1</v>
      </c>
      <c r="R82" s="84" t="s">
        <v>16</v>
      </c>
      <c r="S82" s="21">
        <v>500</v>
      </c>
      <c r="T82" s="21">
        <f>PRODUCT(D82)*S82</f>
        <v>500</v>
      </c>
    </row>
    <row r="83" spans="1:23" s="56" customFormat="1" ht="15.75" thickBot="1">
      <c r="A83" s="59">
        <v>55</v>
      </c>
      <c r="B83" s="63" t="s">
        <v>82</v>
      </c>
      <c r="C83" s="84" t="s">
        <v>105</v>
      </c>
      <c r="D83" s="84">
        <v>300</v>
      </c>
      <c r="E83" s="84" t="s">
        <v>18</v>
      </c>
      <c r="F83" s="21">
        <v>99.7</v>
      </c>
      <c r="G83" s="21">
        <f>PRODUCT(D83:F83)</f>
        <v>29910</v>
      </c>
      <c r="H83" s="21">
        <v>110</v>
      </c>
      <c r="I83" s="21">
        <f>SUM(D83)*H83</f>
        <v>33000</v>
      </c>
      <c r="J83" s="21">
        <v>86.35</v>
      </c>
      <c r="K83" s="21">
        <f>PRODUCT(D83)*J83</f>
        <v>25905</v>
      </c>
      <c r="L83" s="21">
        <v>107</v>
      </c>
      <c r="M83" s="21">
        <f>PRODUCT(D83)*L83</f>
        <v>32100</v>
      </c>
      <c r="N83" s="59">
        <v>55</v>
      </c>
      <c r="O83" s="63" t="s">
        <v>82</v>
      </c>
      <c r="P83" s="84" t="s">
        <v>105</v>
      </c>
      <c r="Q83" s="84">
        <v>300</v>
      </c>
      <c r="R83" s="84" t="s">
        <v>18</v>
      </c>
      <c r="S83" s="21">
        <v>110</v>
      </c>
      <c r="T83" s="21">
        <f>PRODUCT(D83)*S83</f>
        <v>33000</v>
      </c>
      <c r="W83" s="89"/>
    </row>
    <row r="84" spans="2:26" ht="15.75" thickBot="1">
      <c r="B84" s="14" t="s">
        <v>14</v>
      </c>
      <c r="C84" s="74"/>
      <c r="G84" s="102">
        <f>SUM(G11:G83)</f>
        <v>1511777.7699999998</v>
      </c>
      <c r="H84" s="19"/>
      <c r="I84" s="102">
        <f>SUM(I11:I83)</f>
        <v>1580992.3</v>
      </c>
      <c r="J84" s="19"/>
      <c r="K84" s="102">
        <f>SUM(K11:K83)</f>
        <v>1586827.69</v>
      </c>
      <c r="L84" s="19"/>
      <c r="M84" s="102">
        <f>SUM(M11:M83)</f>
        <v>1608826.29</v>
      </c>
      <c r="O84" s="14" t="s">
        <v>14</v>
      </c>
      <c r="S84" s="19"/>
      <c r="T84" s="102">
        <f>SUM(T11:T83)</f>
        <v>1719960</v>
      </c>
      <c r="U84" s="89"/>
      <c r="V84" s="92"/>
      <c r="W84" s="89"/>
      <c r="X84" s="92"/>
      <c r="Y84" s="89"/>
      <c r="Z84" s="93"/>
    </row>
    <row r="85" spans="2:26" ht="15.75" thickBot="1">
      <c r="B85" s="14" t="s">
        <v>15</v>
      </c>
      <c r="C85" s="74"/>
      <c r="G85" s="102">
        <v>1511777.77</v>
      </c>
      <c r="H85" s="19"/>
      <c r="I85" s="95">
        <v>1580992.3</v>
      </c>
      <c r="J85" s="19"/>
      <c r="K85" s="95">
        <v>1586827.69</v>
      </c>
      <c r="L85" s="19"/>
      <c r="M85" s="95">
        <v>1608826.29</v>
      </c>
      <c r="O85" s="14" t="s">
        <v>15</v>
      </c>
      <c r="S85" s="19"/>
      <c r="T85" s="95">
        <v>1719960</v>
      </c>
      <c r="U85" s="89"/>
      <c r="V85" s="92"/>
      <c r="W85" s="89"/>
      <c r="X85" s="92"/>
      <c r="Y85" s="89"/>
      <c r="Z85" s="93"/>
    </row>
    <row r="86" spans="2:26" ht="31.5" customHeight="1">
      <c r="B86" s="94" t="s">
        <v>107</v>
      </c>
      <c r="F86" s="139" t="s">
        <v>111</v>
      </c>
      <c r="G86" s="140"/>
      <c r="H86" s="139" t="s">
        <v>116</v>
      </c>
      <c r="I86" s="140"/>
      <c r="J86" s="139" t="s">
        <v>112</v>
      </c>
      <c r="K86" s="140"/>
      <c r="L86" s="139" t="s">
        <v>125</v>
      </c>
      <c r="M86" s="140"/>
      <c r="O86" s="96" t="s">
        <v>107</v>
      </c>
      <c r="S86" s="139" t="s">
        <v>129</v>
      </c>
      <c r="T86" s="140"/>
      <c r="U86" s="139"/>
      <c r="V86" s="140"/>
      <c r="W86" s="139"/>
      <c r="X86" s="140"/>
      <c r="Y86" s="139"/>
      <c r="Z86" s="140"/>
    </row>
    <row r="87" spans="6:26" ht="30" customHeight="1">
      <c r="F87" s="141" t="s">
        <v>112</v>
      </c>
      <c r="G87" s="138"/>
      <c r="H87" s="141" t="s">
        <v>117</v>
      </c>
      <c r="I87" s="138"/>
      <c r="J87" s="141" t="s">
        <v>121</v>
      </c>
      <c r="K87" s="138"/>
      <c r="L87" s="141" t="s">
        <v>112</v>
      </c>
      <c r="M87" s="138"/>
      <c r="S87" s="141" t="s">
        <v>130</v>
      </c>
      <c r="T87" s="138"/>
      <c r="U87" s="141" t="s">
        <v>23</v>
      </c>
      <c r="V87" s="138"/>
      <c r="W87" s="141" t="s">
        <v>23</v>
      </c>
      <c r="X87" s="138"/>
      <c r="Y87" s="141" t="s">
        <v>23</v>
      </c>
      <c r="Z87" s="138"/>
    </row>
    <row r="88" spans="2:26" ht="37.5" customHeight="1">
      <c r="B88" s="14"/>
      <c r="C88" s="74"/>
      <c r="F88" s="137" t="s">
        <v>113</v>
      </c>
      <c r="G88" s="138"/>
      <c r="H88" s="137" t="s">
        <v>118</v>
      </c>
      <c r="I88" s="138"/>
      <c r="J88" s="137" t="s">
        <v>122</v>
      </c>
      <c r="K88" s="138"/>
      <c r="L88" s="137" t="s">
        <v>126</v>
      </c>
      <c r="M88" s="138"/>
      <c r="S88" s="137" t="s">
        <v>111</v>
      </c>
      <c r="T88" s="138"/>
      <c r="U88" s="137"/>
      <c r="V88" s="138"/>
      <c r="W88" s="137"/>
      <c r="X88" s="138"/>
      <c r="Y88" s="137"/>
      <c r="Z88" s="138"/>
    </row>
    <row r="89" spans="2:26" ht="27" customHeight="1">
      <c r="B89" s="14"/>
      <c r="C89" s="74"/>
      <c r="F89" s="137" t="s">
        <v>114</v>
      </c>
      <c r="G89" s="138"/>
      <c r="H89" s="137" t="s">
        <v>119</v>
      </c>
      <c r="I89" s="138"/>
      <c r="J89" s="137" t="s">
        <v>123</v>
      </c>
      <c r="K89" s="138"/>
      <c r="L89" s="137" t="s">
        <v>127</v>
      </c>
      <c r="M89" s="138"/>
      <c r="S89" s="137" t="s">
        <v>127</v>
      </c>
      <c r="T89" s="138"/>
      <c r="U89" s="137">
        <f>V44+V85</f>
        <v>0</v>
      </c>
      <c r="V89" s="138"/>
      <c r="W89" s="137">
        <f>X44+X85</f>
        <v>0</v>
      </c>
      <c r="X89" s="138"/>
      <c r="Y89" s="137">
        <f>Z44+Z85</f>
        <v>0</v>
      </c>
      <c r="Z89" s="138"/>
    </row>
    <row r="90" spans="6:26" ht="27.75" customHeight="1">
      <c r="F90" s="137"/>
      <c r="G90" s="138"/>
      <c r="H90" s="137"/>
      <c r="I90" s="138"/>
      <c r="J90" s="137"/>
      <c r="K90" s="138"/>
      <c r="L90" s="137"/>
      <c r="M90" s="138"/>
      <c r="S90" s="137"/>
      <c r="T90" s="138"/>
      <c r="U90" s="137"/>
      <c r="V90" s="138"/>
      <c r="W90" s="137"/>
      <c r="X90" s="138"/>
      <c r="Y90" s="137"/>
      <c r="Z90" s="138"/>
    </row>
    <row r="91" spans="6:26" ht="31.5" customHeight="1">
      <c r="F91" s="137"/>
      <c r="G91" s="138"/>
      <c r="H91" s="137"/>
      <c r="I91" s="138"/>
      <c r="J91" s="137"/>
      <c r="K91" s="138"/>
      <c r="L91" s="137"/>
      <c r="M91" s="138"/>
      <c r="S91" s="137"/>
      <c r="T91" s="138"/>
      <c r="U91" s="137"/>
      <c r="V91" s="138"/>
      <c r="W91" s="137"/>
      <c r="X91" s="138"/>
      <c r="Y91" s="137"/>
      <c r="Z91" s="138"/>
    </row>
    <row r="92" spans="6:26" ht="26.25" customHeight="1">
      <c r="F92" s="137"/>
      <c r="G92" s="138"/>
      <c r="H92" s="137"/>
      <c r="I92" s="138"/>
      <c r="J92" s="137"/>
      <c r="K92" s="138"/>
      <c r="L92" s="137"/>
      <c r="M92" s="138"/>
      <c r="S92" s="137"/>
      <c r="T92" s="138"/>
      <c r="U92" s="137"/>
      <c r="V92" s="138"/>
      <c r="W92" s="137"/>
      <c r="X92" s="138"/>
      <c r="Y92" s="137"/>
      <c r="Z92" s="138"/>
    </row>
    <row r="93" spans="6:26" ht="15">
      <c r="F93" s="137"/>
      <c r="G93" s="138"/>
      <c r="H93" s="137"/>
      <c r="I93" s="138"/>
      <c r="J93" s="137"/>
      <c r="K93" s="138"/>
      <c r="L93" s="137"/>
      <c r="M93" s="138"/>
      <c r="S93" s="137"/>
      <c r="T93" s="138"/>
      <c r="U93" s="137"/>
      <c r="V93" s="138"/>
      <c r="W93" s="137"/>
      <c r="X93" s="138"/>
      <c r="Y93" s="137"/>
      <c r="Z93" s="138"/>
    </row>
    <row r="94" spans="6:26" ht="15">
      <c r="F94" s="137"/>
      <c r="G94" s="138"/>
      <c r="H94" s="137"/>
      <c r="I94" s="138"/>
      <c r="J94" s="137"/>
      <c r="K94" s="138"/>
      <c r="L94" s="137"/>
      <c r="M94" s="138"/>
      <c r="S94" s="137"/>
      <c r="T94" s="138"/>
      <c r="U94" s="137"/>
      <c r="V94" s="138"/>
      <c r="W94" s="137"/>
      <c r="X94" s="138"/>
      <c r="Y94" s="137"/>
      <c r="Z94" s="138"/>
    </row>
    <row r="95" spans="6:26" ht="15">
      <c r="F95" s="142"/>
      <c r="G95" s="143"/>
      <c r="H95" s="142"/>
      <c r="I95" s="143"/>
      <c r="J95" s="142"/>
      <c r="K95" s="143"/>
      <c r="L95" s="142"/>
      <c r="M95" s="143"/>
      <c r="S95" s="142"/>
      <c r="T95" s="143"/>
      <c r="U95" s="142"/>
      <c r="V95" s="143"/>
      <c r="W95" s="142"/>
      <c r="X95" s="143"/>
      <c r="Y95" s="142"/>
      <c r="Z95" s="143"/>
    </row>
    <row r="96" spans="6:26" ht="15">
      <c r="F96" s="137"/>
      <c r="G96" s="138"/>
      <c r="H96" s="137"/>
      <c r="I96" s="138"/>
      <c r="J96" s="137"/>
      <c r="K96" s="138"/>
      <c r="L96" s="137"/>
      <c r="M96" s="138"/>
      <c r="S96" s="137"/>
      <c r="T96" s="138"/>
      <c r="U96" s="137"/>
      <c r="V96" s="138"/>
      <c r="W96" s="137"/>
      <c r="X96" s="138"/>
      <c r="Y96" s="137"/>
      <c r="Z96" s="138"/>
    </row>
  </sheetData>
  <sheetProtection/>
  <mergeCells count="137">
    <mergeCell ref="W90:X90"/>
    <mergeCell ref="W86:X86"/>
    <mergeCell ref="W87:X87"/>
    <mergeCell ref="W88:X88"/>
    <mergeCell ref="W89:X89"/>
    <mergeCell ref="Y94:Z94"/>
    <mergeCell ref="Y95:Z95"/>
    <mergeCell ref="Y96:Z96"/>
    <mergeCell ref="W91:X91"/>
    <mergeCell ref="W92:X92"/>
    <mergeCell ref="W93:X93"/>
    <mergeCell ref="W94:X94"/>
    <mergeCell ref="W95:X95"/>
    <mergeCell ref="S90:T90"/>
    <mergeCell ref="W96:X96"/>
    <mergeCell ref="Y86:Z86"/>
    <mergeCell ref="Y87:Z87"/>
    <mergeCell ref="Y88:Z88"/>
    <mergeCell ref="Y89:Z89"/>
    <mergeCell ref="Y90:Z90"/>
    <mergeCell ref="Y91:Z91"/>
    <mergeCell ref="Y92:Z92"/>
    <mergeCell ref="Y93:Z93"/>
    <mergeCell ref="S86:T86"/>
    <mergeCell ref="S87:T87"/>
    <mergeCell ref="S88:T88"/>
    <mergeCell ref="S89:T89"/>
    <mergeCell ref="U94:V94"/>
    <mergeCell ref="U95:V95"/>
    <mergeCell ref="U96:V96"/>
    <mergeCell ref="S91:T91"/>
    <mergeCell ref="S92:T92"/>
    <mergeCell ref="S93:T93"/>
    <mergeCell ref="S94:T94"/>
    <mergeCell ref="S95:T95"/>
    <mergeCell ref="J90:K90"/>
    <mergeCell ref="S96:T96"/>
    <mergeCell ref="U86:V86"/>
    <mergeCell ref="U87:V87"/>
    <mergeCell ref="U88:V88"/>
    <mergeCell ref="U89:V89"/>
    <mergeCell ref="U90:V90"/>
    <mergeCell ref="U91:V91"/>
    <mergeCell ref="U92:V92"/>
    <mergeCell ref="U93:V93"/>
    <mergeCell ref="J86:K86"/>
    <mergeCell ref="J87:K87"/>
    <mergeCell ref="J88:K88"/>
    <mergeCell ref="J89:K89"/>
    <mergeCell ref="L94:M94"/>
    <mergeCell ref="L95:M95"/>
    <mergeCell ref="L96:M96"/>
    <mergeCell ref="J91:K91"/>
    <mergeCell ref="J92:K92"/>
    <mergeCell ref="J93:K93"/>
    <mergeCell ref="J94:K94"/>
    <mergeCell ref="J95:K95"/>
    <mergeCell ref="F90:G90"/>
    <mergeCell ref="J96:K96"/>
    <mergeCell ref="L86:M86"/>
    <mergeCell ref="L87:M87"/>
    <mergeCell ref="L88:M88"/>
    <mergeCell ref="L89:M89"/>
    <mergeCell ref="L90:M90"/>
    <mergeCell ref="L91:M91"/>
    <mergeCell ref="L92:M92"/>
    <mergeCell ref="L93:M93"/>
    <mergeCell ref="F86:G86"/>
    <mergeCell ref="F87:G87"/>
    <mergeCell ref="F88:G88"/>
    <mergeCell ref="F89:G89"/>
    <mergeCell ref="H95:I95"/>
    <mergeCell ref="H96:I96"/>
    <mergeCell ref="F91:G91"/>
    <mergeCell ref="F92:G92"/>
    <mergeCell ref="F93:G93"/>
    <mergeCell ref="F94:G94"/>
    <mergeCell ref="F95:G95"/>
    <mergeCell ref="F96:G96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Y10:Z10"/>
    <mergeCell ref="N52:O52"/>
    <mergeCell ref="S56:T56"/>
    <mergeCell ref="U56:V56"/>
    <mergeCell ref="W56:X56"/>
    <mergeCell ref="Y56:Z56"/>
    <mergeCell ref="S52:T52"/>
    <mergeCell ref="U52:V52"/>
    <mergeCell ref="W52:X52"/>
    <mergeCell ref="Y52:Z52"/>
    <mergeCell ref="H6:I6"/>
    <mergeCell ref="S10:T10"/>
    <mergeCell ref="U10:V10"/>
    <mergeCell ref="W10:X10"/>
    <mergeCell ref="W6:X6"/>
    <mergeCell ref="Y6:Z6"/>
    <mergeCell ref="L6:M6"/>
    <mergeCell ref="J6:K6"/>
    <mergeCell ref="A1:B1"/>
    <mergeCell ref="A2:B2"/>
    <mergeCell ref="A5:B5"/>
    <mergeCell ref="N1:O1"/>
    <mergeCell ref="L52:M52"/>
    <mergeCell ref="Q48:V48"/>
    <mergeCell ref="Q3:V3"/>
    <mergeCell ref="N2:P2"/>
    <mergeCell ref="N5:P5"/>
    <mergeCell ref="N6:O6"/>
    <mergeCell ref="S6:T6"/>
    <mergeCell ref="U6:V6"/>
    <mergeCell ref="D48:I48"/>
    <mergeCell ref="J10:K10"/>
    <mergeCell ref="A52:B52"/>
    <mergeCell ref="F56:G56"/>
    <mergeCell ref="H56:I56"/>
    <mergeCell ref="J56:K56"/>
    <mergeCell ref="H52:I52"/>
    <mergeCell ref="J52:K52"/>
    <mergeCell ref="F52:G52"/>
    <mergeCell ref="L56:M56"/>
    <mergeCell ref="D3:I3"/>
    <mergeCell ref="A6:B6"/>
    <mergeCell ref="F10:G10"/>
    <mergeCell ref="H10:I10"/>
    <mergeCell ref="L10:M10"/>
    <mergeCell ref="F6:G6"/>
    <mergeCell ref="A46:B46"/>
    <mergeCell ref="A47:B47"/>
    <mergeCell ref="A50:B50"/>
  </mergeCells>
  <printOptions gridLines="1" horizontalCentered="1" verticalCentered="1"/>
  <pageMargins left="0.25" right="0.459722222222222" top="0.25" bottom="0.459722222222222" header="0.5" footer="0.5"/>
  <pageSetup fitToHeight="2" fitToWidth="0" horizontalDpi="600" verticalDpi="600" orientation="landscape" scale="59" r:id="rId1"/>
  <headerFooter alignWithMargins="0">
    <oddFooter>&amp;CPage &amp;P of &amp;N</oddFooter>
  </headerFooter>
  <rowBreaks count="1" manualBreakCount="1">
    <brk id="45" max="25" man="1"/>
  </rowBreaks>
  <colBreaks count="1" manualBreakCount="1">
    <brk id="1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Tabulation Form</dc:title>
  <dc:subject/>
  <dc:creator>pwpatf</dc:creator>
  <cp:keywords/>
  <dc:description/>
  <cp:lastModifiedBy>Hugh Manatee</cp:lastModifiedBy>
  <cp:lastPrinted>2012-05-23T23:04:22Z</cp:lastPrinted>
  <dcterms:created xsi:type="dcterms:W3CDTF">2003-03-20T00:45:13Z</dcterms:created>
  <dcterms:modified xsi:type="dcterms:W3CDTF">2012-05-24T01:57:06Z</dcterms:modified>
  <cp:category/>
  <cp:version/>
  <cp:contentType/>
  <cp:contentStatus/>
</cp:coreProperties>
</file>